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101 - SO 101 - Polní c..." sheetId="2" r:id="rId2"/>
    <sheet name="SO-801 - SO 801 - Doprov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'SO-101 - SO 101 - Polní c...'!$C$90:$K$183</definedName>
    <definedName name="_xlnm.Print_Area" localSheetId="1">'SO-101 - SO 101 - Polní c...'!$C$4:$J$39,'SO-101 - SO 101 - Polní c...'!$C$45:$J$72,'SO-101 - SO 101 - Polní c...'!$C$78:$K$183</definedName>
    <definedName name="_xlnm.Print_Titles" localSheetId="1">'SO-101 - SO 101 - Polní c...'!$90:$90</definedName>
    <definedName name="_xlnm._FilterDatabase" localSheetId="2" hidden="1">'SO-801 - SO 801 - Doprovo...'!$C$83:$K$136</definedName>
    <definedName name="_xlnm.Print_Area" localSheetId="2">'SO-801 - SO 801 - Doprovo...'!$C$4:$J$39,'SO-801 - SO 801 - Doprovo...'!$C$45:$J$65,'SO-801 - SO 801 - Doprovo...'!$C$71:$K$136</definedName>
    <definedName name="_xlnm.Print_Titles" localSheetId="2">'SO-801 - SO 801 - Doprovo...'!$83:$83</definedName>
    <definedName name="_xlnm.Print_Area" localSheetId="3">'Seznam figur'!$C$4:$G$11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2" r="J37"/>
  <c r="J36"/>
  <c i="1" r="AY55"/>
  <c i="2" r="J35"/>
  <c i="1" r="AX55"/>
  <c i="2"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1" r="L50"/>
  <c r="AM50"/>
  <c r="AM49"/>
  <c r="L49"/>
  <c r="AM47"/>
  <c r="L47"/>
  <c r="L45"/>
  <c r="L44"/>
  <c i="3" r="J89"/>
  <c i="2" r="BK164"/>
  <c r="J148"/>
  <c r="J141"/>
  <c r="BK133"/>
  <c r="BK129"/>
  <c r="J118"/>
  <c r="J113"/>
  <c r="BK94"/>
  <c i="3" r="BK130"/>
  <c r="J93"/>
  <c r="BK91"/>
  <c i="2" r="BK179"/>
  <c r="J174"/>
  <c r="J160"/>
  <c r="BK154"/>
  <c r="J147"/>
  <c r="J144"/>
  <c r="J136"/>
  <c r="J115"/>
  <c r="BK109"/>
  <c r="J95"/>
  <c i="3" r="J134"/>
  <c r="J132"/>
  <c r="BK113"/>
  <c r="BK108"/>
  <c r="BK102"/>
  <c r="BK97"/>
  <c r="BK90"/>
  <c i="2" r="J179"/>
  <c r="BK162"/>
  <c r="J157"/>
  <c r="BK152"/>
  <c r="BK141"/>
  <c r="BK137"/>
  <c r="BK113"/>
  <c r="J98"/>
  <c i="3" r="J130"/>
  <c r="J127"/>
  <c r="J125"/>
  <c r="J123"/>
  <c r="J121"/>
  <c r="BK119"/>
  <c r="BK115"/>
  <c r="BK111"/>
  <c r="J108"/>
  <c r="BK105"/>
  <c r="J100"/>
  <c r="J95"/>
  <c r="BK89"/>
  <c i="2" r="BK181"/>
  <c r="J164"/>
  <c r="BK160"/>
  <c r="BK144"/>
  <c r="J129"/>
  <c r="J114"/>
  <c r="J99"/>
  <c r="BK176"/>
  <c r="J159"/>
  <c r="BK146"/>
  <c r="BK136"/>
  <c r="BK128"/>
  <c r="J116"/>
  <c r="J112"/>
  <c i="1" r="AS54"/>
  <c i="2" r="BK182"/>
  <c r="J170"/>
  <c r="BK157"/>
  <c r="J153"/>
  <c r="BK149"/>
  <c r="BK145"/>
  <c r="J137"/>
  <c r="BK132"/>
  <c r="BK110"/>
  <c r="J103"/>
  <c i="3" r="J135"/>
  <c r="J133"/>
  <c r="J114"/>
  <c r="BK110"/>
  <c r="J103"/>
  <c r="J99"/>
  <c r="BK96"/>
  <c r="BK88"/>
  <c i="2" r="BK174"/>
  <c r="BK159"/>
  <c r="J154"/>
  <c r="J145"/>
  <c r="BK139"/>
  <c r="J132"/>
  <c r="BK116"/>
  <c r="J100"/>
  <c r="BK95"/>
  <c i="3" r="J129"/>
  <c r="J126"/>
  <c r="BK124"/>
  <c r="J122"/>
  <c r="J120"/>
  <c r="J118"/>
  <c r="J115"/>
  <c r="BK112"/>
  <c r="J110"/>
  <c r="J107"/>
  <c r="J102"/>
  <c r="BK99"/>
  <c r="J96"/>
  <c r="BK93"/>
  <c i="2" r="J169"/>
  <c r="J162"/>
  <c r="BK148"/>
  <c r="J134"/>
  <c r="J125"/>
  <c r="J111"/>
  <c r="BK97"/>
  <c r="J181"/>
  <c r="BK170"/>
  <c r="J152"/>
  <c r="J143"/>
  <c r="BK134"/>
  <c r="J131"/>
  <c r="J120"/>
  <c r="BK115"/>
  <c r="J109"/>
  <c i="3" r="BK136"/>
  <c r="J94"/>
  <c r="J92"/>
  <c r="J90"/>
  <c i="2" r="J176"/>
  <c r="BK167"/>
  <c r="BK156"/>
  <c r="J151"/>
  <c r="J146"/>
  <c r="J139"/>
  <c r="J133"/>
  <c r="BK120"/>
  <c r="BK114"/>
  <c r="J106"/>
  <c i="3" r="J136"/>
  <c r="BK133"/>
  <c r="BK131"/>
  <c r="J112"/>
  <c r="BK107"/>
  <c r="BK101"/>
  <c r="J98"/>
  <c r="J91"/>
  <c i="2" r="J182"/>
  <c r="BK169"/>
  <c r="J156"/>
  <c r="BK151"/>
  <c r="BK138"/>
  <c r="BK125"/>
  <c r="J110"/>
  <c r="J97"/>
  <c i="3" r="BK129"/>
  <c r="BK126"/>
  <c r="J124"/>
  <c r="BK122"/>
  <c r="BK120"/>
  <c r="J119"/>
  <c r="J117"/>
  <c r="J113"/>
  <c r="BK109"/>
  <c r="J106"/>
  <c r="J101"/>
  <c r="J97"/>
  <c r="BK94"/>
  <c r="BK87"/>
  <c i="2" r="J167"/>
  <c r="BK161"/>
  <c r="BK147"/>
  <c r="BK131"/>
  <c r="BK118"/>
  <c r="BK103"/>
  <c r="J94"/>
  <c r="J122"/>
  <c r="BK111"/>
  <c r="BK100"/>
  <c i="3" r="BK134"/>
  <c r="BK132"/>
  <c r="J131"/>
  <c r="J109"/>
  <c r="J105"/>
  <c r="BK100"/>
  <c r="BK92"/>
  <c r="J87"/>
  <c i="2" r="BK172"/>
  <c r="J161"/>
  <c r="BK153"/>
  <c r="BK143"/>
  <c r="J128"/>
  <c r="BK112"/>
  <c r="BK99"/>
  <c i="3" r="BK135"/>
  <c r="BK127"/>
  <c r="BK125"/>
  <c r="BK123"/>
  <c r="BK121"/>
  <c r="BK118"/>
  <c r="BK117"/>
  <c r="BK114"/>
  <c r="J111"/>
  <c r="BK106"/>
  <c r="BK103"/>
  <c r="BK98"/>
  <c r="BK95"/>
  <c r="J88"/>
  <c i="2" r="J172"/>
  <c r="J149"/>
  <c r="J138"/>
  <c r="BK122"/>
  <c r="BK106"/>
  <c r="BK98"/>
  <c l="1" r="BK93"/>
  <c r="BK127"/>
  <c r="J127"/>
  <c r="J63"/>
  <c r="T127"/>
  <c r="P130"/>
  <c r="T135"/>
  <c r="R150"/>
  <c r="P166"/>
  <c r="P165"/>
  <c r="P178"/>
  <c r="P173"/>
  <c i="3" r="P128"/>
  <c i="2" r="T93"/>
  <c r="R127"/>
  <c r="T130"/>
  <c r="R135"/>
  <c r="P150"/>
  <c r="R166"/>
  <c r="R165"/>
  <c r="R178"/>
  <c r="R173"/>
  <c i="3" r="R86"/>
  <c r="R128"/>
  <c i="2" r="R93"/>
  <c r="R92"/>
  <c r="R130"/>
  <c r="BK135"/>
  <c r="J135"/>
  <c r="J65"/>
  <c r="BK150"/>
  <c r="J150"/>
  <c r="J66"/>
  <c r="BK166"/>
  <c r="J166"/>
  <c r="J69"/>
  <c r="BK178"/>
  <c r="J178"/>
  <c r="J71"/>
  <c i="3" r="BK86"/>
  <c r="J86"/>
  <c r="J61"/>
  <c r="P86"/>
  <c r="T86"/>
  <c r="BK104"/>
  <c r="J104"/>
  <c r="J62"/>
  <c r="P104"/>
  <c r="R104"/>
  <c r="T104"/>
  <c r="BK116"/>
  <c r="J116"/>
  <c r="J63"/>
  <c r="P116"/>
  <c r="R116"/>
  <c r="T116"/>
  <c r="T128"/>
  <c i="2" r="P93"/>
  <c r="P127"/>
  <c r="BK130"/>
  <c r="J130"/>
  <c r="J64"/>
  <c r="P135"/>
  <c r="T150"/>
  <c r="T166"/>
  <c r="T165"/>
  <c r="T178"/>
  <c r="T173"/>
  <c i="3" r="BK128"/>
  <c r="J128"/>
  <c r="J64"/>
  <c i="2" r="J52"/>
  <c r="E81"/>
  <c r="BE95"/>
  <c r="BE109"/>
  <c r="BE113"/>
  <c r="BE125"/>
  <c r="BE131"/>
  <c r="BE132"/>
  <c r="BE134"/>
  <c r="BE136"/>
  <c r="BE141"/>
  <c r="BE149"/>
  <c r="BE152"/>
  <c r="BE153"/>
  <c r="BE154"/>
  <c r="BE157"/>
  <c r="BE159"/>
  <c r="BE164"/>
  <c r="BE169"/>
  <c r="BE170"/>
  <c r="BE179"/>
  <c i="3" r="E48"/>
  <c r="F55"/>
  <c r="J78"/>
  <c r="BE90"/>
  <c r="BE92"/>
  <c r="BE93"/>
  <c r="BE94"/>
  <c r="BE96"/>
  <c r="BE97"/>
  <c r="BE99"/>
  <c r="BE102"/>
  <c r="BE103"/>
  <c r="BE107"/>
  <c r="BE108"/>
  <c r="BE109"/>
  <c r="BE110"/>
  <c r="BE112"/>
  <c r="BE114"/>
  <c r="BE115"/>
  <c r="BE117"/>
  <c r="BE118"/>
  <c r="BE119"/>
  <c r="BE120"/>
  <c r="BE121"/>
  <c r="BE122"/>
  <c r="BE123"/>
  <c r="BE124"/>
  <c r="BE125"/>
  <c r="BE126"/>
  <c r="BE127"/>
  <c r="BE129"/>
  <c r="BE130"/>
  <c r="BE135"/>
  <c i="2" r="F55"/>
  <c r="BE94"/>
  <c r="BE100"/>
  <c r="BE106"/>
  <c r="BE111"/>
  <c r="BE120"/>
  <c r="BE122"/>
  <c r="BE129"/>
  <c r="BE133"/>
  <c r="BE144"/>
  <c r="BE145"/>
  <c r="BE148"/>
  <c r="BE161"/>
  <c r="BE176"/>
  <c r="BK163"/>
  <c r="J163"/>
  <c r="J67"/>
  <c r="BK173"/>
  <c r="J173"/>
  <c r="J70"/>
  <c i="3" r="BE95"/>
  <c r="BE98"/>
  <c r="BE100"/>
  <c r="BE101"/>
  <c r="BE105"/>
  <c r="BE106"/>
  <c r="BE111"/>
  <c r="BE113"/>
  <c r="BE131"/>
  <c r="BE132"/>
  <c r="BE133"/>
  <c r="BE134"/>
  <c r="BE136"/>
  <c i="2" r="BE97"/>
  <c r="BE99"/>
  <c r="BE112"/>
  <c r="BE114"/>
  <c r="BE115"/>
  <c r="BE116"/>
  <c r="BE118"/>
  <c r="BE128"/>
  <c r="BE147"/>
  <c r="BE160"/>
  <c r="BE162"/>
  <c r="BE181"/>
  <c r="BE182"/>
  <c r="BK124"/>
  <c r="J124"/>
  <c r="J62"/>
  <c i="3" r="BE87"/>
  <c r="BE88"/>
  <c r="BE89"/>
  <c r="BE91"/>
  <c i="2" r="BE98"/>
  <c r="BE103"/>
  <c r="BE110"/>
  <c r="BE137"/>
  <c r="BE138"/>
  <c r="BE139"/>
  <c r="BE143"/>
  <c r="BE146"/>
  <c r="BE151"/>
  <c r="BE156"/>
  <c r="BE167"/>
  <c r="BE172"/>
  <c r="BE174"/>
  <c i="3" r="J34"/>
  <c i="1" r="AW56"/>
  <c i="3" r="F35"/>
  <c i="1" r="BB56"/>
  <c i="3" r="F37"/>
  <c i="1" r="BD56"/>
  <c i="3" r="F34"/>
  <c i="1" r="BA56"/>
  <c i="2" r="F34"/>
  <c i="1" r="BA55"/>
  <c i="2" r="F37"/>
  <c i="1" r="BD55"/>
  <c i="3" r="F36"/>
  <c i="1" r="BC56"/>
  <c i="2" r="F36"/>
  <c i="1" r="BC55"/>
  <c i="2" r="J34"/>
  <c i="1" r="AW55"/>
  <c i="2" r="F35"/>
  <c i="1" r="BB55"/>
  <c i="2" l="1" r="P92"/>
  <c r="P91"/>
  <c i="1" r="AU55"/>
  <c i="3" r="P85"/>
  <c r="P84"/>
  <c i="1" r="AU56"/>
  <c i="2" r="T92"/>
  <c r="T91"/>
  <c i="3" r="R85"/>
  <c r="R84"/>
  <c r="T85"/>
  <c r="T84"/>
  <c i="2" r="BK92"/>
  <c r="J92"/>
  <c r="J60"/>
  <c r="R91"/>
  <c r="J93"/>
  <c r="J61"/>
  <c r="BK165"/>
  <c r="J165"/>
  <c r="J68"/>
  <c i="3" r="BK85"/>
  <c r="BK84"/>
  <c r="J84"/>
  <c i="1" r="BD54"/>
  <c r="W33"/>
  <c i="2" r="J33"/>
  <c i="1" r="AV55"/>
  <c r="AT55"/>
  <c r="BB54"/>
  <c r="AX54"/>
  <c i="3" r="J30"/>
  <c i="1" r="AG56"/>
  <c r="BC54"/>
  <c r="W32"/>
  <c i="3" r="F33"/>
  <c i="1" r="AZ56"/>
  <c r="BA54"/>
  <c r="AW54"/>
  <c r="AK30"/>
  <c i="3" r="J33"/>
  <c i="1" r="AV56"/>
  <c r="AT56"/>
  <c i="2" r="F33"/>
  <c i="1" r="AZ55"/>
  <c i="3" l="1" r="J39"/>
  <c r="J59"/>
  <c r="J85"/>
  <c r="J60"/>
  <c i="2" r="BK91"/>
  <c r="J91"/>
  <c r="J59"/>
  <c i="1" r="AN56"/>
  <c r="W30"/>
  <c r="AY54"/>
  <c r="AZ54"/>
  <c r="W29"/>
  <c r="AU54"/>
  <c r="W31"/>
  <c l="1" r="AV54"/>
  <c r="AK29"/>
  <c i="2" r="J30"/>
  <c i="1" r="AG55"/>
  <c r="AN55"/>
  <c i="2" l="1" r="J39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<sst xmlns="http://schemas.openxmlformats.org/spreadsheetml/2006/main">
  <si>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</si>
  <si>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</si>
  <si>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</si>
  <si>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</si>
  <si>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</si>
  <si>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{5b23e288-2dc4-4d4e-9fda-01800ceaf6af}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</si>
  <si>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</si>
  <si>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</si>
  <si>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</si>
  <si>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</si>
  <si>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</si>
  <si>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</si>
  <si>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</si>
  <si>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</si>
  <si>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</si>
  <si>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1114-09-21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</si>
  <si>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</si>
  <si>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</si>
  <si>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k.ú. Malý Újezd - dokumentace II</t>
  </si>
  <si>
    <t>0,1</t>
  </si>
  <si>
    <t>KSO:</t>
  </si>
  <si>
    <t>CC-CZ:</t>
  </si>
  <si>
    <t>1</t>
  </si>
  <si>
    <t>Místo:</t>
  </si>
  <si>
    <t xml:space="preserve"> k.ú. Malý Újezd</t>
  </si>
  <si>
    <t>Datum:</t>
  </si>
  <si>
    <t>28. 11. 2016</t>
  </si>
  <si>
    <t>10</t>
  </si>
  <si>
    <t>100</t>
  </si>
  <si>
    <t>Zadavatel:</t>
  </si>
  <si>
    <t>IČ:</t>
  </si>
  <si>
    <t>01312774</t>
  </si>
  <si>
    <t>KPÚ pro Středočeský kraj a hl.m. Praha</t>
  </si>
  <si>
    <t>DIČ:</t>
  </si>
  <si>
    <t>CZ01312774</t>
  </si>
  <si>
    <t>Uchazeč:</t>
  </si>
  <si>
    <t>Vyplň údaj</t>
  </si>
  <si>
    <t>Projektant:</t>
  </si>
  <si>
    <t>25024671</t>
  </si>
  <si>
    <t>ARTECH spol. s r.o.</t>
  </si>
  <si>
    <t>CZ25024671</t>
  </si>
  <si>
    <t>True</t>
  </si>
  <si>
    <t>Zpracovatel:</t>
  </si>
  <si>
    <t>43243185</t>
  </si>
  <si>
    <t>Karel Žíla</t>
  </si>
  <si>
    <t>neplátce DPH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</si>
  <si>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</si>
  <si>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</si>
  <si>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</si>
  <si>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</si>
  <si>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</si>
  <si>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</si>
  <si>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</si>
  <si>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</si>
  <si>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</si>
  <si>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</si>
  <si>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</si>
  <si>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</si>
  <si>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</si>
  <si>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</si>
  <si>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</si>
  <si>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</si>
  <si>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</si>
  <si>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</si>
  <si>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</si>
  <si>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</si>
  <si>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</si>
  <si>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</si>
  <si>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</si>
  <si>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</si>
  <si>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</si>
  <si>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</si>
  <si>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</si>
  <si>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</si>
  <si>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</si>
  <si>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</si>
  <si>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</si>
  <si>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</si>
  <si>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</si>
  <si>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</si>
  <si>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</si>
  <si>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</si>
  <si>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</si>
  <si>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</si>
  <si>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</si>
  <si>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</si>
  <si>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</si>
  <si>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</si>
  <si>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SO 101 - Polní cesta C19 k.ú. Malý Újezd</t>
  </si>
  <si>
    <t>STA</t>
  </si>
  <si>
    <t>{09352895-61ed-49d9-9cf7-a1c2a74eb7e4}</t>
  </si>
  <si>
    <t>2</t>
  </si>
  <si>
    <t>SO-801</t>
  </si>
  <si>
    <t>SO 801 - Doprovodná zeleň C19</t>
  </si>
  <si>
    <t>{36e09527-37c8-4d73-8764-e352d718bc43}</t>
  </si>
  <si>
    <t>KRYCÍ LIST SOUPISU PRACÍ</t>
  </si>
  <si>
    <t>Objekt:</t>
  </si>
  <si>
    <t>SO-101 - SO 101 - Polní cesta C19 k.ú. Malý Újezd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</si>
  <si>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</si>
  <si>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</si>
  <si>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</si>
  <si>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</si>
  <si>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</si>
  <si>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 Zemní práce</t>
  </si>
  <si>
    <t xml:space="preserve">    2 -  Zakládání</t>
  </si>
  <si>
    <t xml:space="preserve">    3 - 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</si>
  <si>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</si>
  <si>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</si>
  <si>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</si>
  <si>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998 -  Přesun hmot</t>
  </si>
  <si>
    <t xml:space="preserve">M -  Práce a dodávky M</t>
  </si>
  <si>
    <t xml:space="preserve">    46-M -  Zemní práce při extr.mont.pracích</t>
  </si>
  <si>
    <t xml:space="preserve">VRN -  Vedlejší a ostatní rozpočtové náklady</t>
  </si>
  <si>
    <t xml:space="preserve">    VRN1 - 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</si>
  <si>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</si>
  <si>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</si>
  <si>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</si>
  <si>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</si>
  <si>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</si>
  <si>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</si>
  <si>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</si>
  <si>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</si>
  <si>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</si>
  <si>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</si>
  <si>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</si>
  <si>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</si>
  <si>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</si>
  <si>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</si>
  <si>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</si>
  <si>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</si>
  <si>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</si>
  <si>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</si>
  <si>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122452206</t>
  </si>
  <si>
    <t>Odkopávky a prokopávky nezapažené pro silnice a dálnice strojně v hornině třídy těžitelnosti II přes 1 000 do 5 000 m3</t>
  </si>
  <si>
    <t>m3</t>
  </si>
  <si>
    <t>CS ÚRS 2021 01</t>
  </si>
  <si>
    <t>4</t>
  </si>
  <si>
    <t>-1602676082</t>
  </si>
  <si>
    <t>131351102</t>
  </si>
  <si>
    <t>Hloubení nezapažených jam a zářezů strojně s urovnáním dna do předepsaného profilu a spádu v hornině třídy těžitelnosti II skupiny 4 přes 20 do 50 m3</t>
  </si>
  <si>
    <t>1954649186</t>
  </si>
  <si>
    <t>VV</t>
  </si>
  <si>
    <t>21,00 " výkop vsakovací jímky k km 0,600 - 0,610</t>
  </si>
  <si>
    <t>3</t>
  </si>
  <si>
    <t>171101101.1</t>
  </si>
  <si>
    <t>Provedení výplňových vrstev násypů. Uložení sypaniny z hornin soudržných do násypů zhutněných na 92 % PS</t>
  </si>
  <si>
    <t>1844282889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</si>
  <si>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</si>
  <si>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</si>
  <si>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1578363709</t>
  </si>
  <si>
    <t>5</t>
  </si>
  <si>
    <t>171206111</t>
  </si>
  <si>
    <t>Uložení zemin schopných zúrodnění nebo výsypek do násypů předepsaných tvarů s urovnáním</t>
  </si>
  <si>
    <t>1338286093</t>
  </si>
  <si>
    <t>6</t>
  </si>
  <si>
    <t>174151101</t>
  </si>
  <si>
    <t>Zásyp sypaninou z jakékoliv horniny strojně s uložením výkopku ve vrstvách se zhutněním jam, šachet, rýh nebo kolem objektů v těchto vykopávkách</t>
  </si>
  <si>
    <t>-1210290972</t>
  </si>
  <si>
    <t>P</t>
  </si>
  <si>
    <t xml:space="preserve">Poznámka k položce:_x000d_
Ukončení odvodnění mělkým vsakovacím průlehem o délce 10 m šířka 2 m hloubka 1 m (tedy 0,600 a 0,610 km vlevo ve směru staničení vysypání kamenivem 32-63 obalené geotextilii a posyp 8 cm  jemným štěrkem s 20 % příměsí zeminy a osetí travou</t>
  </si>
  <si>
    <t>20,00+3,80 " vsakovací jímka k km 0,600 - 0,610</t>
  </si>
  <si>
    <t>7</t>
  </si>
  <si>
    <t>R10</t>
  </si>
  <si>
    <t>Pořízení vhodných materiálů pro filtrační vrstvy štěrk fr.4/8</t>
  </si>
  <si>
    <t>842618207</t>
  </si>
  <si>
    <t>3,80 " vsakovací jímka k km 0,600 - 0,610 položka zahrnuje pořízení a dopravu materiálu s uložením na mezideponii na stavbě</t>
  </si>
  <si>
    <t>8</t>
  </si>
  <si>
    <t>R8</t>
  </si>
  <si>
    <t>Pořízení vhodných materiálů pro zásyp výkopů štěrkem fr.32/63</t>
  </si>
  <si>
    <t>175574244</t>
  </si>
  <si>
    <t>20,00 " vsakovací jímka k km 0,600 - 0,610 položka zahrnuje pořízení a dopravu materiálu s uložením na mezideponii na stavbě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</si>
  <si>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</si>
  <si>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</si>
  <si>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</si>
  <si>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1302590782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</si>
  <si>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</si>
  <si>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</si>
  <si>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746135465</t>
  </si>
  <si>
    <t>11</t>
  </si>
  <si>
    <t>181451121</t>
  </si>
  <si>
    <t>Založení trávníku na půdě předem připravené plochy přes 1000 m2 výsevem včetně utažení lučního v rovině nebo na svahu do 1:5</t>
  </si>
  <si>
    <t>m2</t>
  </si>
  <si>
    <t>635361458</t>
  </si>
  <si>
    <t>12</t>
  </si>
  <si>
    <t>M</t>
  </si>
  <si>
    <t>00572472</t>
  </si>
  <si>
    <t>osivo směs travní krajinná-rovinná</t>
  </si>
  <si>
    <t>kg</t>
  </si>
  <si>
    <t>323957858</t>
  </si>
  <si>
    <t>13</t>
  </si>
  <si>
    <t>181951114</t>
  </si>
  <si>
    <t>Úprava pláně vyrovnáním výškových rozdílů strojně v hornině třídy těžitelnosti II, skupiny 4 a 5 se zhutněním</t>
  </si>
  <si>
    <t>-515588547</t>
  </si>
  <si>
    <t>14</t>
  </si>
  <si>
    <t>182151112</t>
  </si>
  <si>
    <t>Svahování trvalých svahů do projektovaných profilů strojně s potřebným přemístěním výkopku při svahování v zářezech v hornině třídy těžitelnosti II, skupiny 4 a 5</t>
  </si>
  <si>
    <t>-2126970168</t>
  </si>
  <si>
    <t>182201101</t>
  </si>
  <si>
    <t>Svahování trvalých svahů do projektovaných profilů strojně s potřebným přemístěním výkopku při svahování násypů v jakékoliv hornině</t>
  </si>
  <si>
    <t>500530973</t>
  </si>
  <si>
    <t>16</t>
  </si>
  <si>
    <t>R1</t>
  </si>
  <si>
    <t>Pořízení vhodných materiálů výplňových vrstev násypu</t>
  </si>
  <si>
    <t>-1289526121</t>
  </si>
  <si>
    <t>420,20 " zahrnuje pořízení a dopravu materiálu s uložením na mezideponii na stavbě</t>
  </si>
  <si>
    <t>17</t>
  </si>
  <si>
    <t>R3</t>
  </si>
  <si>
    <t>Pořízení materiálů pro konečné terénní úpravy, zúrodnitelné materiály</t>
  </si>
  <si>
    <t>-979318438</t>
  </si>
  <si>
    <t>543,00 " zahrnuje pořízení a dopravu materiálu s uložením na mezideponii na stavbě,</t>
  </si>
  <si>
    <t>18</t>
  </si>
  <si>
    <t>R4</t>
  </si>
  <si>
    <t>Manipulace s materiály určených do výplňových vrstev násypu a zúrodnitelných vrstev</t>
  </si>
  <si>
    <t>726172716</t>
  </si>
  <si>
    <t>3516,00 " manipulace s materiály uloženými na mezideponiích, naložení, přesun, složení</t>
  </si>
  <si>
    <t>19</t>
  </si>
  <si>
    <t>R5</t>
  </si>
  <si>
    <t>Nakládání s přebytečným materiálem</t>
  </si>
  <si>
    <t>-1976911825</t>
  </si>
  <si>
    <t xml:space="preserve">2765,00+21,00 " nakládání z přebytečným materiálem zemních prací viz textová část rozpočtu, kap. B Všeobecné podmínky pro stanovení ceny  - bod [7]</t>
  </si>
  <si>
    <t xml:space="preserve"> Zakládání</t>
  </si>
  <si>
    <t>20</t>
  </si>
  <si>
    <t>273313611</t>
  </si>
  <si>
    <t>Základy z betonu prostého desky z betonu kamenem neprokládaného tř. C 16/20</t>
  </si>
  <si>
    <t>1848215707</t>
  </si>
  <si>
    <t>4,75</t>
  </si>
  <si>
    <t xml:space="preserve"> Svislé a kompletní konstrukce</t>
  </si>
  <si>
    <t>389121111</t>
  </si>
  <si>
    <t>Osazení dílců rámové konstrukce propustků a podchodů hmotnosti jednotlivě do 5 t</t>
  </si>
  <si>
    <t>kus</t>
  </si>
  <si>
    <t>589868813</t>
  </si>
  <si>
    <t>22</t>
  </si>
  <si>
    <t>593854670.1</t>
  </si>
  <si>
    <t xml:space="preserve">rámový propustek IZM 200x100/120  118x244/200x144/100 cm</t>
  </si>
  <si>
    <t>676284193</t>
  </si>
  <si>
    <t xml:space="preserve"> Vodorovné konstrukce</t>
  </si>
  <si>
    <t>23</t>
  </si>
  <si>
    <t>451312111</t>
  </si>
  <si>
    <t>Podklad pod dlažbu z betonu prostého bez zvýšených nároků na prostředí tř. C 20/25 tl. přes 100 do 150 mm</t>
  </si>
  <si>
    <t>781330358</t>
  </si>
  <si>
    <t>24</t>
  </si>
  <si>
    <t>452111141</t>
  </si>
  <si>
    <t>Osazení betonových dílců pražců pod potrubí v otevřeném výkopu, průřezové plochy přes 75000 mm2</t>
  </si>
  <si>
    <t>-778485641</t>
  </si>
  <si>
    <t>25</t>
  </si>
  <si>
    <t>1R0000000</t>
  </si>
  <si>
    <t>betonové prahy 400x1200</t>
  </si>
  <si>
    <t>1727093193</t>
  </si>
  <si>
    <t>26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</si>
  <si>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</si>
  <si>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</si>
  <si>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-1749186651</t>
  </si>
  <si>
    <t xml:space="preserve"> Komunikace pozemní</t>
  </si>
  <si>
    <t>27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</si>
  <si>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</si>
  <si>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</si>
  <si>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1159186735</t>
  </si>
  <si>
    <t>28</t>
  </si>
  <si>
    <t>58530170</t>
  </si>
  <si>
    <t>vápno nehašené CL 90-Q pro úpravu zemin standardní</t>
  </si>
  <si>
    <t>t</t>
  </si>
  <si>
    <t>620332036</t>
  </si>
  <si>
    <t>29</t>
  </si>
  <si>
    <t>564851111</t>
  </si>
  <si>
    <t>Podklad ze štěrkodrti ŠD s rozprostřením a zhutněním, po zhutnění tl. 150 mm</t>
  </si>
  <si>
    <t>-665149856</t>
  </si>
  <si>
    <t>30</t>
  </si>
  <si>
    <t>564931512</t>
  </si>
  <si>
    <t>Podklad nebo podsyp z R-materiálu s rozprostřením a zhutněním, po zhutnění tl. 100 mm</t>
  </si>
  <si>
    <t>285572021</t>
  </si>
  <si>
    <t>2*(600,00*4,00) " dvě vrstvy po 100mm</t>
  </si>
  <si>
    <t>31</t>
  </si>
  <si>
    <t>564931512.1</t>
  </si>
  <si>
    <t>Podklad z R-materiálu - vyrovnání nivelety</t>
  </si>
  <si>
    <t>-1871494907</t>
  </si>
  <si>
    <t>50,00 " předpoklad pro vyrovnání nivelety</t>
  </si>
  <si>
    <t>32</t>
  </si>
  <si>
    <t>565165111</t>
  </si>
  <si>
    <t>Asfaltový beton vrstva podkladní ACP 16 (obalované kamenivo střednězrnné - OKS) s rozprostřením a zhutněním v pruhu šířky přes 1,5 do 3 m, po zhutnění tl. 80 mm</t>
  </si>
  <si>
    <t>-2105252762</t>
  </si>
  <si>
    <t>33</t>
  </si>
  <si>
    <t>569251111</t>
  </si>
  <si>
    <t>Zpevnění krajnic nebo komunikací pro pěší s rozprostřením a zhutněním, po zhutnění štěrkopískem nebo kamenivem těženým tl. 150 mm</t>
  </si>
  <si>
    <t>-1647735694</t>
  </si>
  <si>
    <t>34</t>
  </si>
  <si>
    <t>573191111</t>
  </si>
  <si>
    <t>Postřik infiltrační kationaktivní emulzí v množství 1,00 kg/m2</t>
  </si>
  <si>
    <t>-339931944</t>
  </si>
  <si>
    <t>35</t>
  </si>
  <si>
    <t>573211108</t>
  </si>
  <si>
    <t>Postřik spojovací PS bez posypu kamenivem z asfaltu silničního, v množství 0,40 kg/m2</t>
  </si>
  <si>
    <t>1144483752</t>
  </si>
  <si>
    <t>36</t>
  </si>
  <si>
    <t>577134111</t>
  </si>
  <si>
    <t>Asfaltový beton vrstva obrusná ACO 11 (ABS) s rozprostřením a se zhutněním z nemodifikovaného asfaltu v pruhu šířky do 3 m tř. I, po zhutnění tl. 40 mm</t>
  </si>
  <si>
    <t>474696840</t>
  </si>
  <si>
    <t>37</t>
  </si>
  <si>
    <t>584121111</t>
  </si>
  <si>
    <t>Osazení silničních dílců ze železového betonu s podkladem z kameniva těženého do tl. 40 mm jakéhokoliv druhu a velikosti, na plochu jednotlivě přes 50 do 200 m2</t>
  </si>
  <si>
    <t>1434397154</t>
  </si>
  <si>
    <t>38</t>
  </si>
  <si>
    <t>59381006</t>
  </si>
  <si>
    <t>panel silniční 3,00x1,00x0,215m</t>
  </si>
  <si>
    <t>-474434097</t>
  </si>
  <si>
    <t xml:space="preserve"> Ostatní konstrukce a práce, bourání</t>
  </si>
  <si>
    <t>39</t>
  </si>
  <si>
    <t>912211111</t>
  </si>
  <si>
    <t>Montáž směrového sloupku plastového s odrazkou prostým uložením bez betonového základu silničního</t>
  </si>
  <si>
    <t>-351059848</t>
  </si>
  <si>
    <t>40</t>
  </si>
  <si>
    <t>40445158</t>
  </si>
  <si>
    <t>sloupek směrový silniční plastový 1,2m</t>
  </si>
  <si>
    <t>1638993431</t>
  </si>
  <si>
    <t>41</t>
  </si>
  <si>
    <t>913121111</t>
  </si>
  <si>
    <t>Montáž a demontáž dočasných dopravních značek kompletních značek vč. podstavce a sloupku základních</t>
  </si>
  <si>
    <t>197652069</t>
  </si>
  <si>
    <t>42</t>
  </si>
  <si>
    <t>913121211</t>
  </si>
  <si>
    <t>Montáž a demontáž dočasných dopravních značek Příplatek za první a každý další den použití dočasných dopravních značek k ceně 12-1111</t>
  </si>
  <si>
    <t>-1189665100</t>
  </si>
  <si>
    <t>3*90</t>
  </si>
  <si>
    <t>43</t>
  </si>
  <si>
    <t>919311112.1</t>
  </si>
  <si>
    <t>Konstrukce čela propustků a ostatních konstrukcí z betonu železového pro prostředí s mrazovými cykly tř. C 30/37 s výztuží ze síťí svařovaných 100x100mm drát D 8mm</t>
  </si>
  <si>
    <t>-1568432715</t>
  </si>
  <si>
    <t>44</t>
  </si>
  <si>
    <t>919726121</t>
  </si>
  <si>
    <t>Geotextilie netkaná pro ochranu, separaci nebo filtraci měrná hmotnost do 200 g/m2</t>
  </si>
  <si>
    <t>-303666445</t>
  </si>
  <si>
    <t>106,00 " vsakovací jímka k km 0,600 - 0,610</t>
  </si>
  <si>
    <t>45</t>
  </si>
  <si>
    <t>919731123</t>
  </si>
  <si>
    <t>Zarovnání styčné plochy podkladu nebo krytu podél vybourané části komunikace nebo zpevněné plochy živičné tl. přes 100 do 200 mm</t>
  </si>
  <si>
    <t>m</t>
  </si>
  <si>
    <t>-1871013814</t>
  </si>
  <si>
    <t>46</t>
  </si>
  <si>
    <t>919735113</t>
  </si>
  <si>
    <t>Řezání stávajícího živičného krytu nebo podkladu hloubky přes 100 do 150 mm</t>
  </si>
  <si>
    <t>1259036669</t>
  </si>
  <si>
    <t>47</t>
  </si>
  <si>
    <t>938902202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</si>
  <si>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</si>
  <si>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-1442973467</t>
  </si>
  <si>
    <t>48</t>
  </si>
  <si>
    <t>96600811R</t>
  </si>
  <si>
    <t>Bourání trubního propustku do DN 500</t>
  </si>
  <si>
    <t>kpl</t>
  </si>
  <si>
    <t>161886163</t>
  </si>
  <si>
    <t>998</t>
  </si>
  <si>
    <t xml:space="preserve"> Přesun hmot</t>
  </si>
  <si>
    <t>49</t>
  </si>
  <si>
    <t>998225111</t>
  </si>
  <si>
    <t>Přesun hmot pro komunikace s krytem z kameniva, monolitickým betonovým nebo živičným dopravní vzdálenost do 200 m jakékoliv délky objektu</t>
  </si>
  <si>
    <t>1594828940</t>
  </si>
  <si>
    <t xml:space="preserve"> Práce a dodávky M</t>
  </si>
  <si>
    <t>46-M</t>
  </si>
  <si>
    <t xml:space="preserve"> Zemní práce při extr.mont.pracích</t>
  </si>
  <si>
    <t>50</t>
  </si>
  <si>
    <t>460161163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</si>
  <si>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II skupiny 4</t>
  </si>
  <si>
    <t>64</t>
  </si>
  <si>
    <t>19061731</t>
  </si>
  <si>
    <t>150</t>
  </si>
  <si>
    <t>51</t>
  </si>
  <si>
    <t>460510064</t>
  </si>
  <si>
    <t>Osazení kabelových prostupů včetně utěsnění a spárování z trub plastových do rýhy, bez výkopových prací s obsypem z písku, vnitřního průměru do 10 cm</t>
  </si>
  <si>
    <t>-1848162325</t>
  </si>
  <si>
    <t>52</t>
  </si>
  <si>
    <t>34571355</t>
  </si>
  <si>
    <t>trubka elektroinstalační ohebná dvouplášťová korugovaná (chránička) D 94/110mm, HDPE+LDPE</t>
  </si>
  <si>
    <t>128</t>
  </si>
  <si>
    <t>205406824</t>
  </si>
  <si>
    <t>Poznámka k položce:_x000d_
EAN 8595057698239</t>
  </si>
  <si>
    <t>53</t>
  </si>
  <si>
    <t>460560153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</si>
  <si>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</si>
  <si>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-59214600</t>
  </si>
  <si>
    <t>VRN</t>
  </si>
  <si>
    <t xml:space="preserve"> Vedlejší a ostatní rozpočtové náklady</t>
  </si>
  <si>
    <t>54</t>
  </si>
  <si>
    <t>VRN1</t>
  </si>
  <si>
    <t xml:space="preserve">Vedlejší náklady </t>
  </si>
  <si>
    <t>1024</t>
  </si>
  <si>
    <t>-1989547225</t>
  </si>
  <si>
    <t xml:space="preserve">1 " rozsah VRN viz textová část rozpočtu, kap. B Všeobecné podmínky pro stanovení ceny  - bod [8]</t>
  </si>
  <si>
    <t>55</t>
  </si>
  <si>
    <t>VRN2</t>
  </si>
  <si>
    <t>Ostatní náklady</t>
  </si>
  <si>
    <t>-636889680</t>
  </si>
  <si>
    <t xml:space="preserve">1 " rozsah ORN viz textová část rozpočtu, kap. B Všeobecné podmínky pro stanovení ceny  - bod [9]</t>
  </si>
  <si>
    <t xml:space="preserve"> Průzkumné, geodetické a projektové práce</t>
  </si>
  <si>
    <t>56</t>
  </si>
  <si>
    <t>011224000</t>
  </si>
  <si>
    <t>Dendrologický průzkum</t>
  </si>
  <si>
    <t>-1834095593</t>
  </si>
  <si>
    <t xml:space="preserve">Poznámka k položce:_x000d_
včetně  zajištění "Rozhodnutí"</t>
  </si>
  <si>
    <t>57</t>
  </si>
  <si>
    <t>011324000</t>
  </si>
  <si>
    <t>Archeologický průzkum</t>
  </si>
  <si>
    <t>1516803415</t>
  </si>
  <si>
    <t>58</t>
  </si>
  <si>
    <t>012103000</t>
  </si>
  <si>
    <t>Geodetické práce před výstavbou</t>
  </si>
  <si>
    <t>-1899812159</t>
  </si>
  <si>
    <t>Poznámka k položce:_x000d_
vytyčení pozemků</t>
  </si>
  <si>
    <t>SO-801 - SO 801 - Doprovodná zeleň C19</t>
  </si>
  <si>
    <t xml:space="preserve">HSV -  HSV</t>
  </si>
  <si>
    <t xml:space="preserve">    1a -  0.rok</t>
  </si>
  <si>
    <t xml:space="preserve">    2a -  1.rok</t>
  </si>
  <si>
    <t xml:space="preserve">    3a -  2.rok</t>
  </si>
  <si>
    <t xml:space="preserve">    4a -  3.rok</t>
  </si>
  <si>
    <t xml:space="preserve"> HSV</t>
  </si>
  <si>
    <t>1a</t>
  </si>
  <si>
    <t xml:space="preserve"> 0.rok</t>
  </si>
  <si>
    <t>111103213</t>
  </si>
  <si>
    <t>Kosení travin a vodních rostlin ve vegetačním období divokého porostu hustého</t>
  </si>
  <si>
    <t>ha</t>
  </si>
  <si>
    <t>1387244302</t>
  </si>
  <si>
    <t>1718288391</t>
  </si>
  <si>
    <t>00572470</t>
  </si>
  <si>
    <t>osivo směs travní univerzál</t>
  </si>
  <si>
    <t>429933892</t>
  </si>
  <si>
    <t>183101121</t>
  </si>
  <si>
    <t>Hloubení jamek pro vysazování rostlin v zemině tř.1 až 4 bez výměny půdy v rovině nebo na svahu do 1:5, objemu přes 0,40 do 1,00 m3</t>
  </si>
  <si>
    <t>-649075897</t>
  </si>
  <si>
    <t>183403151</t>
  </si>
  <si>
    <t>Obdělání půdy smykováním v rovině nebo na svahu do 1:5</t>
  </si>
  <si>
    <t>-485852677</t>
  </si>
  <si>
    <t>183403152</t>
  </si>
  <si>
    <t>Obdělání půdy vláčením v rovině nebo na svahu do 1:5</t>
  </si>
  <si>
    <t>-251236112</t>
  </si>
  <si>
    <t>183551413</t>
  </si>
  <si>
    <t>Úprava zemědělské půdy - orba rotačním kypřičem, hl. do 0,15 m, na ploše jednotlivě do 5 ha, o sklonu do 5°</t>
  </si>
  <si>
    <t>2071276254</t>
  </si>
  <si>
    <t>184102113</t>
  </si>
  <si>
    <t>Výsadba dřeviny s balem do předem vyhloubené jamky se zalitím v rovině nebo na svahu do 1:5, při průměru balu přes 300 do 400 mm</t>
  </si>
  <si>
    <t>-143923965</t>
  </si>
  <si>
    <t>02650436.1</t>
  </si>
  <si>
    <t>stromky s balem, v.n.č. 150-200cm</t>
  </si>
  <si>
    <t>-1898184050</t>
  </si>
  <si>
    <t>184215132</t>
  </si>
  <si>
    <t>Ukotvení dřeviny kůly třemi kůly, délky přes 1 do 2 m</t>
  </si>
  <si>
    <t>267744748</t>
  </si>
  <si>
    <t>999400018.1</t>
  </si>
  <si>
    <t>Trojnožka ( kůly včetně úvazků ) v - min 2m</t>
  </si>
  <si>
    <t>1852303961</t>
  </si>
  <si>
    <t>184802111</t>
  </si>
  <si>
    <t>Chemické odplevelení půdy před založením kultury, trávníku nebo zpevněných ploch o výměře jednotlivě přes 20 m2 v rovině nebo na svahu do 1:5 postřikem na široko</t>
  </si>
  <si>
    <t>103181240</t>
  </si>
  <si>
    <t>184806111</t>
  </si>
  <si>
    <t>Řez stromů, keřů nebo růží průklestem stromů netrnitých, o průměru koruny do 2 m</t>
  </si>
  <si>
    <t>-2017294560</t>
  </si>
  <si>
    <t>184813121</t>
  </si>
  <si>
    <t>Ochrana dřevin před okusem zvěří mechanicky v rovině nebo ve svahu do 1:5, pletivem, výšky do 2 m</t>
  </si>
  <si>
    <t>-202692801</t>
  </si>
  <si>
    <t>184911431</t>
  </si>
  <si>
    <t>Mulčování vysazených rostlin mulčovací kůrou, tl. přes 100 do 150 mm v rovině nebo na svahu do 1:5</t>
  </si>
  <si>
    <t>-761647928</t>
  </si>
  <si>
    <t>10391100</t>
  </si>
  <si>
    <t>kůra mulčovací VL</t>
  </si>
  <si>
    <t>194455399</t>
  </si>
  <si>
    <t>998231311</t>
  </si>
  <si>
    <t>Přesun hmot pro sadovnické a krajinářské úpravy - strojně dopravní vzdálenost do 5000 m</t>
  </si>
  <si>
    <t>-1715278852</t>
  </si>
  <si>
    <t>2a</t>
  </si>
  <si>
    <t xml:space="preserve"> 1.rok</t>
  </si>
  <si>
    <t>1873129506</t>
  </si>
  <si>
    <t>-1139881382</t>
  </si>
  <si>
    <t>18420211</t>
  </si>
  <si>
    <t>Kontrola a oprava upevnění ke kůlům a chrániček</t>
  </si>
  <si>
    <t>hod</t>
  </si>
  <si>
    <t>-2074904143</t>
  </si>
  <si>
    <t>-698963142</t>
  </si>
  <si>
    <t>-1967413565</t>
  </si>
  <si>
    <t>-832316665</t>
  </si>
  <si>
    <t>184851263</t>
  </si>
  <si>
    <t>Mechanizované ožínání sazenic celoplošné sklon do 1:5 při viditelnosti špatné, výšky přes 60 cm</t>
  </si>
  <si>
    <t>-1825042789</t>
  </si>
  <si>
    <t>185804312</t>
  </si>
  <si>
    <t>Zalití rostlin vodou plochy záhonů jednotlivě přes 20 m2</t>
  </si>
  <si>
    <t>-1423340420</t>
  </si>
  <si>
    <t>185851121</t>
  </si>
  <si>
    <t>Dovoz vody pro zálivku rostlin na vzdálenost do 1000 m</t>
  </si>
  <si>
    <t>-2043329084</t>
  </si>
  <si>
    <t>185851129</t>
  </si>
  <si>
    <t>Dovoz vody pro zálivku rostlin Příplatek k ceně za každých dalších i započatých 1000 m</t>
  </si>
  <si>
    <t>-606246663</t>
  </si>
  <si>
    <t>-589903649</t>
  </si>
  <si>
    <t>3a</t>
  </si>
  <si>
    <t xml:space="preserve"> 2.rok</t>
  </si>
  <si>
    <t>1156154342</t>
  </si>
  <si>
    <t>2013211615</t>
  </si>
  <si>
    <t>2066990757</t>
  </si>
  <si>
    <t>1242130407</t>
  </si>
  <si>
    <t>53406870</t>
  </si>
  <si>
    <t>1407941746</t>
  </si>
  <si>
    <t>430634334</t>
  </si>
  <si>
    <t>-799319942</t>
  </si>
  <si>
    <t>-480144302</t>
  </si>
  <si>
    <t>-1373400960</t>
  </si>
  <si>
    <t>-1529417647</t>
  </si>
  <si>
    <t>4a</t>
  </si>
  <si>
    <t xml:space="preserve"> 3.rok</t>
  </si>
  <si>
    <t>184215172</t>
  </si>
  <si>
    <t>Odstranění ukotvení dřeviny kůly třemi kůly, délky přes 1 do 2 m</t>
  </si>
  <si>
    <t>-188356492</t>
  </si>
  <si>
    <t>184804117</t>
  </si>
  <si>
    <t>Odstranění ochrany proti okusu zvěří v rovině nebo na svahu do 1:5, chráničem z drátěného pletiva</t>
  </si>
  <si>
    <t>-1378977415</t>
  </si>
  <si>
    <t>184813121.1</t>
  </si>
  <si>
    <t>Ochrana dřevin před okusem zvěří mechanicky v rovině nebo ve svahu do 1:5, plastovou chráničkou, výšky do 2 m</t>
  </si>
  <si>
    <t>1715560060</t>
  </si>
  <si>
    <t>247763518</t>
  </si>
  <si>
    <t>-649049178</t>
  </si>
  <si>
    <t>-2097932982</t>
  </si>
  <si>
    <t>-834965758</t>
  </si>
  <si>
    <t>2005877744</t>
  </si>
  <si>
    <t>SEZNAM FIGUR</t>
  </si>
  <si>
    <t>Výměra</t>
  </si>
  <si>
    <t xml:space="preserve"> SO-101</t>
  </si>
  <si>
    <t>živice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</si>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</sst>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/>
    </xf>
    <xf numFmtId="167" fontId="36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19</v>
      </c>
    </row>
    <row r="7" s="1" customFormat="1" ht="12" customHeight="1">
      <c r="B7" s="20"/>
      <c r="D7" s="30" t="s">
        <v>20</v>
      </c>
      <c r="K7" s="25" t="s">
        <v>3</v>
      </c>
      <c r="AK7" s="30" t="s">
        <v>21</v>
      </c>
      <c r="AN7" s="25" t="s">
        <v>3</v>
      </c>
      <c r="AR7" s="20"/>
      <c r="BE7" s="29"/>
      <c r="BS7" s="17" t="s">
        <v>22</v>
      </c>
    </row>
    <row r="8" s="1" customFormat="1" ht="12" customHeight="1">
      <c r="B8" s="20"/>
      <c r="D8" s="30" t="s">
        <v>23</v>
      </c>
      <c r="K8" s="25" t="s">
        <v>24</v>
      </c>
      <c r="AK8" s="30" t="s">
        <v>25</v>
      </c>
      <c r="AN8" s="31" t="s">
        <v>26</v>
      </c>
      <c r="AR8" s="20"/>
      <c r="BE8" s="29"/>
      <c r="BS8" s="17" t="s">
        <v>27</v>
      </c>
    </row>
    <row r="9" s="1" customFormat="1" ht="14.4" customHeight="1">
      <c r="B9" s="20"/>
      <c r="AR9" s="20"/>
      <c r="BE9" s="29"/>
      <c r="BS9" s="17" t="s">
        <v>28</v>
      </c>
    </row>
    <row r="10" s="1" customFormat="1" ht="12" customHeight="1">
      <c r="B10" s="20"/>
      <c r="D10" s="30" t="s">
        <v>29</v>
      </c>
      <c r="AK10" s="30" t="s">
        <v>30</v>
      </c>
      <c r="AN10" s="25" t="s">
        <v>31</v>
      </c>
      <c r="AR10" s="20"/>
      <c r="BE10" s="29"/>
      <c r="BS10" s="17" t="s">
        <v>19</v>
      </c>
    </row>
    <row r="11" s="1" customFormat="1" ht="18.48" customHeight="1">
      <c r="B11" s="20"/>
      <c r="E11" s="25" t="s">
        <v>32</v>
      </c>
      <c r="AK11" s="30" t="s">
        <v>33</v>
      </c>
      <c r="AN11" s="25" t="s">
        <v>34</v>
      </c>
      <c r="AR11" s="20"/>
      <c r="BE11" s="29"/>
      <c r="BS11" s="17" t="s">
        <v>19</v>
      </c>
    </row>
    <row r="12" s="1" customFormat="1" ht="6.96" customHeight="1">
      <c r="B12" s="20"/>
      <c r="AR12" s="20"/>
      <c r="BE12" s="29"/>
      <c r="BS12" s="17" t="s">
        <v>19</v>
      </c>
    </row>
    <row r="13" s="1" customFormat="1" ht="12" customHeight="1">
      <c r="B13" s="20"/>
      <c r="D13" s="30" t="s">
        <v>35</v>
      </c>
      <c r="AK13" s="30" t="s">
        <v>30</v>
      </c>
      <c r="AN13" s="32" t="s">
        <v>36</v>
      </c>
      <c r="AR13" s="20"/>
      <c r="BE13" s="29"/>
      <c r="BS13" s="17" t="s">
        <v>19</v>
      </c>
    </row>
    <row r="14">
      <c r="B14" s="20"/>
      <c r="E14" s="32" t="s">
        <v>36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N14" s="32" t="s">
        <v>36</v>
      </c>
      <c r="AR14" s="20"/>
      <c r="BE14" s="29"/>
      <c r="BS14" s="17" t="s">
        <v>19</v>
      </c>
    </row>
    <row r="15" s="1" customFormat="1" ht="6.96" customHeight="1">
      <c r="B15" s="20"/>
      <c r="AR15" s="20"/>
      <c r="BE15" s="29"/>
      <c r="BS15" s="17" t="s">
        <v>4</v>
      </c>
    </row>
    <row r="16" s="1" customFormat="1" ht="12" customHeight="1">
      <c r="B16" s="20"/>
      <c r="D16" s="30" t="s">
        <v>37</v>
      </c>
      <c r="AK16" s="30" t="s">
        <v>30</v>
      </c>
      <c r="AN16" s="25" t="s">
        <v>38</v>
      </c>
      <c r="AR16" s="20"/>
      <c r="BE16" s="29"/>
      <c r="BS16" s="17" t="s">
        <v>4</v>
      </c>
    </row>
    <row r="17" s="1" customFormat="1" ht="18.48" customHeight="1">
      <c r="B17" s="20"/>
      <c r="E17" s="25" t="s">
        <v>39</v>
      </c>
      <c r="AK17" s="30" t="s">
        <v>33</v>
      </c>
      <c r="AN17" s="25" t="s">
        <v>40</v>
      </c>
      <c r="AR17" s="20"/>
      <c r="BE17" s="29"/>
      <c r="BS17" s="17" t="s">
        <v>41</v>
      </c>
    </row>
    <row r="18" s="1" customFormat="1" ht="6.96" customHeight="1">
      <c r="B18" s="20"/>
      <c r="AR18" s="20"/>
      <c r="BE18" s="29"/>
      <c r="BS18" s="17" t="s">
        <v>7</v>
      </c>
    </row>
    <row r="19" s="1" customFormat="1" ht="12" customHeight="1">
      <c r="B19" s="20"/>
      <c r="D19" s="30" t="s">
        <v>42</v>
      </c>
      <c r="AK19" s="30" t="s">
        <v>30</v>
      </c>
      <c r="AN19" s="25" t="s">
        <v>43</v>
      </c>
      <c r="AR19" s="20"/>
      <c r="BE19" s="29"/>
      <c r="BS19" s="17" t="s">
        <v>7</v>
      </c>
    </row>
    <row r="20" s="1" customFormat="1" ht="18.48" customHeight="1">
      <c r="B20" s="20"/>
      <c r="E20" s="25" t="s">
        <v>44</v>
      </c>
      <c r="AK20" s="30" t="s">
        <v>33</v>
      </c>
      <c r="AN20" s="25" t="s">
        <v>45</v>
      </c>
      <c r="AR20" s="20"/>
      <c r="BE20" s="29"/>
      <c r="BS20" s="17" t="s">
        <v>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46</v>
      </c>
      <c r="AR22" s="20"/>
      <c r="BE22" s="29"/>
    </row>
    <row r="23" s="1" customFormat="1" ht="47.25" customHeight="1">
      <c r="B23" s="20"/>
      <c r="E23" s="34" t="s">
        <v>47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48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50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51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52</v>
      </c>
      <c r="E29" s="3"/>
      <c r="F29" s="30" t="s">
        <v>53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54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55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56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57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58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59</v>
      </c>
      <c r="U35" s="48"/>
      <c r="V35" s="48"/>
      <c r="W35" s="48"/>
      <c r="X35" s="50" t="s">
        <v>60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1" t="s">
        <v>61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30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1114-09-21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>k.ú. Malý Újezd - dokumentace II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30" t="s">
        <v>23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 xml:space="preserve"> k.ú. Malý Újezd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25</v>
      </c>
      <c r="AJ47" s="36"/>
      <c r="AK47" s="36"/>
      <c r="AL47" s="36"/>
      <c r="AM47" s="62" t="str">
        <f>IF(AN8= "","",AN8)</f>
        <v>28. 11. 2016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30" t="s">
        <v>29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KPÚ pro Středočeský kraj a hl.m. Praha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37</v>
      </c>
      <c r="AJ49" s="36"/>
      <c r="AK49" s="36"/>
      <c r="AL49" s="36"/>
      <c r="AM49" s="63" t="str">
        <f>IF(E17="","",E17)</f>
        <v>ARTECH spol. s r.o.</v>
      </c>
      <c r="AN49" s="4"/>
      <c r="AO49" s="4"/>
      <c r="AP49" s="4"/>
      <c r="AQ49" s="36"/>
      <c r="AR49" s="37"/>
      <c r="AS49" s="64" t="s">
        <v>62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30" t="s">
        <v>35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42</v>
      </c>
      <c r="AJ50" s="36"/>
      <c r="AK50" s="36"/>
      <c r="AL50" s="36"/>
      <c r="AM50" s="63" t="str">
        <f>IF(E20="","",E20)</f>
        <v>Karel Žíla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63</v>
      </c>
      <c r="D52" s="73"/>
      <c r="E52" s="73"/>
      <c r="F52" s="73"/>
      <c r="G52" s="73"/>
      <c r="H52" s="74"/>
      <c r="I52" s="75" t="s">
        <v>64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65</v>
      </c>
      <c r="AH52" s="73"/>
      <c r="AI52" s="73"/>
      <c r="AJ52" s="73"/>
      <c r="AK52" s="73"/>
      <c r="AL52" s="73"/>
      <c r="AM52" s="73"/>
      <c r="AN52" s="75" t="s">
        <v>66</v>
      </c>
      <c r="AO52" s="73"/>
      <c r="AP52" s="73"/>
      <c r="AQ52" s="77" t="s">
        <v>67</v>
      </c>
      <c r="AR52" s="37"/>
      <c r="AS52" s="78" t="s">
        <v>68</v>
      </c>
      <c r="AT52" s="79" t="s">
        <v>69</v>
      </c>
      <c r="AU52" s="79" t="s">
        <v>70</v>
      </c>
      <c r="AV52" s="79" t="s">
        <v>71</v>
      </c>
      <c r="AW52" s="79" t="s">
        <v>72</v>
      </c>
      <c r="AX52" s="79" t="s">
        <v>73</v>
      </c>
      <c r="AY52" s="79" t="s">
        <v>74</v>
      </c>
      <c r="AZ52" s="79" t="s">
        <v>75</v>
      </c>
      <c r="BA52" s="79" t="s">
        <v>76</v>
      </c>
      <c r="BB52" s="79" t="s">
        <v>77</v>
      </c>
      <c r="BC52" s="79" t="s">
        <v>78</v>
      </c>
      <c r="BD52" s="80" t="s">
        <v>79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80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ROUND(SUM(AG55:AG56),2)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ROUND(SUM(AS55:AS56),2)</f>
        <v>0</v>
      </c>
      <c r="AT54" s="91">
        <f>ROUND(SUM(AV54:AW54),2)</f>
        <v>0</v>
      </c>
      <c r="AU54" s="92">
        <f>ROUND(SUM(AU55:AU56),5)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ROUND(SUM(AZ55:AZ56),2)</f>
        <v>0</v>
      </c>
      <c r="BA54" s="91">
        <f>ROUND(SUM(BA55:BA56),2)</f>
        <v>0</v>
      </c>
      <c r="BB54" s="91">
        <f>ROUND(SUM(BB55:BB56),2)</f>
        <v>0</v>
      </c>
      <c r="BC54" s="91">
        <f>ROUND(SUM(BC55:BC56),2)</f>
        <v>0</v>
      </c>
      <c r="BD54" s="93">
        <f>ROUND(SUM(BD55:BD56),2)</f>
        <v>0</v>
      </c>
      <c r="BE54" s="6"/>
      <c r="BS54" s="94" t="s">
        <v>81</v>
      </c>
      <c r="BT54" s="94" t="s">
        <v>82</v>
      </c>
      <c r="BU54" s="95" t="s">
        <v>83</v>
      </c>
      <c r="BV54" s="94" t="s">
        <v>84</v>
      </c>
      <c r="BW54" s="94" t="s">
        <v>5</v>
      </c>
      <c r="BX54" s="94" t="s">
        <v>85</v>
      </c>
      <c r="CL54" s="94" t="s">
        <v>3</v>
      </c>
    </row>
    <row r="55" s="7" customFormat="1" ht="24.75" customHeight="1">
      <c r="A55" s="96" t="s">
        <v>86</v>
      </c>
      <c r="B55" s="97"/>
      <c r="C55" s="98"/>
      <c r="D55" s="99" t="s">
        <v>87</v>
      </c>
      <c r="E55" s="99"/>
      <c r="F55" s="99"/>
      <c r="G55" s="99"/>
      <c r="H55" s="99"/>
      <c r="I55" s="100"/>
      <c r="J55" s="99" t="s">
        <v>88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'SO-101 - SO 101 - Polní c...'!J30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89</v>
      </c>
      <c r="AR55" s="97"/>
      <c r="AS55" s="103">
        <v>0</v>
      </c>
      <c r="AT55" s="104">
        <f>ROUND(SUM(AV55:AW55),2)</f>
        <v>0</v>
      </c>
      <c r="AU55" s="105">
        <f>'SO-101 - SO 101 - Polní c...'!P91</f>
        <v>0</v>
      </c>
      <c r="AV55" s="104">
        <f>'SO-101 - SO 101 - Polní c...'!J33</f>
        <v>0</v>
      </c>
      <c r="AW55" s="104">
        <f>'SO-101 - SO 101 - Polní c...'!J34</f>
        <v>0</v>
      </c>
      <c r="AX55" s="104">
        <f>'SO-101 - SO 101 - Polní c...'!J35</f>
        <v>0</v>
      </c>
      <c r="AY55" s="104">
        <f>'SO-101 - SO 101 - Polní c...'!J36</f>
        <v>0</v>
      </c>
      <c r="AZ55" s="104">
        <f>'SO-101 - SO 101 - Polní c...'!F33</f>
        <v>0</v>
      </c>
      <c r="BA55" s="104">
        <f>'SO-101 - SO 101 - Polní c...'!F34</f>
        <v>0</v>
      </c>
      <c r="BB55" s="104">
        <f>'SO-101 - SO 101 - Polní c...'!F35</f>
        <v>0</v>
      </c>
      <c r="BC55" s="104">
        <f>'SO-101 - SO 101 - Polní c...'!F36</f>
        <v>0</v>
      </c>
      <c r="BD55" s="106">
        <f>'SO-101 - SO 101 - Polní c...'!F37</f>
        <v>0</v>
      </c>
      <c r="BE55" s="7"/>
      <c r="BT55" s="107" t="s">
        <v>22</v>
      </c>
      <c r="BV55" s="107" t="s">
        <v>84</v>
      </c>
      <c r="BW55" s="107" t="s">
        <v>90</v>
      </c>
      <c r="BX55" s="107" t="s">
        <v>5</v>
      </c>
      <c r="CL55" s="107" t="s">
        <v>3</v>
      </c>
      <c r="CM55" s="107" t="s">
        <v>91</v>
      </c>
    </row>
    <row r="56" s="7" customFormat="1" ht="16.5" customHeight="1">
      <c r="A56" s="96" t="s">
        <v>86</v>
      </c>
      <c r="B56" s="97"/>
      <c r="C56" s="98"/>
      <c r="D56" s="99" t="s">
        <v>92</v>
      </c>
      <c r="E56" s="99"/>
      <c r="F56" s="99"/>
      <c r="G56" s="99"/>
      <c r="H56" s="99"/>
      <c r="I56" s="100"/>
      <c r="J56" s="99" t="s">
        <v>93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101">
        <f>'SO-801 - SO 801 - Doprovo...'!J30</f>
        <v>0</v>
      </c>
      <c r="AH56" s="100"/>
      <c r="AI56" s="100"/>
      <c r="AJ56" s="100"/>
      <c r="AK56" s="100"/>
      <c r="AL56" s="100"/>
      <c r="AM56" s="100"/>
      <c r="AN56" s="101">
        <f>SUM(AG56,AT56)</f>
        <v>0</v>
      </c>
      <c r="AO56" s="100"/>
      <c r="AP56" s="100"/>
      <c r="AQ56" s="102" t="s">
        <v>89</v>
      </c>
      <c r="AR56" s="97"/>
      <c r="AS56" s="108">
        <v>0</v>
      </c>
      <c r="AT56" s="109">
        <f>ROUND(SUM(AV56:AW56),2)</f>
        <v>0</v>
      </c>
      <c r="AU56" s="110">
        <f>'SO-801 - SO 801 - Doprovo...'!P84</f>
        <v>0</v>
      </c>
      <c r="AV56" s="109">
        <f>'SO-801 - SO 801 - Doprovo...'!J33</f>
        <v>0</v>
      </c>
      <c r="AW56" s="109">
        <f>'SO-801 - SO 801 - Doprovo...'!J34</f>
        <v>0</v>
      </c>
      <c r="AX56" s="109">
        <f>'SO-801 - SO 801 - Doprovo...'!J35</f>
        <v>0</v>
      </c>
      <c r="AY56" s="109">
        <f>'SO-801 - SO 801 - Doprovo...'!J36</f>
        <v>0</v>
      </c>
      <c r="AZ56" s="109">
        <f>'SO-801 - SO 801 - Doprovo...'!F33</f>
        <v>0</v>
      </c>
      <c r="BA56" s="109">
        <f>'SO-801 - SO 801 - Doprovo...'!F34</f>
        <v>0</v>
      </c>
      <c r="BB56" s="109">
        <f>'SO-801 - SO 801 - Doprovo...'!F35</f>
        <v>0</v>
      </c>
      <c r="BC56" s="109">
        <f>'SO-801 - SO 801 - Doprovo...'!F36</f>
        <v>0</v>
      </c>
      <c r="BD56" s="111">
        <f>'SO-801 - SO 801 - Doprovo...'!F37</f>
        <v>0</v>
      </c>
      <c r="BE56" s="7"/>
      <c r="BT56" s="107" t="s">
        <v>22</v>
      </c>
      <c r="BV56" s="107" t="s">
        <v>84</v>
      </c>
      <c r="BW56" s="107" t="s">
        <v>94</v>
      </c>
      <c r="BX56" s="107" t="s">
        <v>5</v>
      </c>
      <c r="CL56" s="107" t="s">
        <v>3</v>
      </c>
      <c r="CM56" s="107" t="s">
        <v>91</v>
      </c>
    </row>
    <row r="57" s="2" customFormat="1" ht="30" customHeight="1">
      <c r="A57" s="36"/>
      <c r="B57" s="37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7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-101 - SO 101 - Polní c...'!C2" display="/"/>
    <hyperlink ref="A56" location="'SO-801 - SO 801 - Doprov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="1" customFormat="1" ht="24.96" customHeight="1">
      <c r="B4" s="20"/>
      <c r="D4" s="21" t="s">
        <v>95</v>
      </c>
      <c r="L4" s="20"/>
      <c r="M4" s="112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13" t="str">
        <f>'Rekapitulace stavby'!K6</f>
        <v>k.ú. Malý Újezd - dokumentace II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96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97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20</v>
      </c>
      <c r="E11" s="36"/>
      <c r="F11" s="25" t="s">
        <v>3</v>
      </c>
      <c r="G11" s="36"/>
      <c r="H11" s="36"/>
      <c r="I11" s="30" t="s">
        <v>21</v>
      </c>
      <c r="J11" s="25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25" t="s">
        <v>24</v>
      </c>
      <c r="G12" s="36"/>
      <c r="H12" s="36"/>
      <c r="I12" s="30" t="s">
        <v>25</v>
      </c>
      <c r="J12" s="62" t="str">
        <f>'Rekapitulace stavby'!AN8</f>
        <v>28. 11. 2016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29</v>
      </c>
      <c r="E14" s="36"/>
      <c r="F14" s="36"/>
      <c r="G14" s="36"/>
      <c r="H14" s="36"/>
      <c r="I14" s="30" t="s">
        <v>30</v>
      </c>
      <c r="J14" s="25" t="s">
        <v>31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32</v>
      </c>
      <c r="F15" s="36"/>
      <c r="G15" s="36"/>
      <c r="H15" s="36"/>
      <c r="I15" s="30" t="s">
        <v>33</v>
      </c>
      <c r="J15" s="25" t="s">
        <v>34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35</v>
      </c>
      <c r="E17" s="36"/>
      <c r="F17" s="36"/>
      <c r="G17" s="36"/>
      <c r="H17" s="36"/>
      <c r="I17" s="30" t="s">
        <v>30</v>
      </c>
      <c r="J17" s="31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33</v>
      </c>
      <c r="J18" s="31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37</v>
      </c>
      <c r="E20" s="36"/>
      <c r="F20" s="36"/>
      <c r="G20" s="36"/>
      <c r="H20" s="36"/>
      <c r="I20" s="30" t="s">
        <v>30</v>
      </c>
      <c r="J20" s="25" t="s">
        <v>38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39</v>
      </c>
      <c r="F21" s="36"/>
      <c r="G21" s="36"/>
      <c r="H21" s="36"/>
      <c r="I21" s="30" t="s">
        <v>33</v>
      </c>
      <c r="J21" s="25" t="s">
        <v>40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42</v>
      </c>
      <c r="E23" s="36"/>
      <c r="F23" s="36"/>
      <c r="G23" s="36"/>
      <c r="H23" s="36"/>
      <c r="I23" s="30" t="s">
        <v>30</v>
      </c>
      <c r="J23" s="25" t="s">
        <v>43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44</v>
      </c>
      <c r="F24" s="36"/>
      <c r="G24" s="36"/>
      <c r="H24" s="36"/>
      <c r="I24" s="30" t="s">
        <v>33</v>
      </c>
      <c r="J24" s="25" t="s">
        <v>45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46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48</v>
      </c>
      <c r="E30" s="36"/>
      <c r="F30" s="36"/>
      <c r="G30" s="36"/>
      <c r="H30" s="36"/>
      <c r="I30" s="36"/>
      <c r="J30" s="88">
        <f>ROUND(J91,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50</v>
      </c>
      <c r="G32" s="36"/>
      <c r="H32" s="36"/>
      <c r="I32" s="41" t="s">
        <v>49</v>
      </c>
      <c r="J32" s="41" t="s">
        <v>51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52</v>
      </c>
      <c r="E33" s="30" t="s">
        <v>53</v>
      </c>
      <c r="F33" s="120">
        <f>ROUND((SUM(BE91:BE183)),  2)</f>
        <v>0</v>
      </c>
      <c r="G33" s="36"/>
      <c r="H33" s="36"/>
      <c r="I33" s="121">
        <v>0.20999999999999999</v>
      </c>
      <c r="J33" s="120">
        <f>ROUND(((SUM(BE91:BE183))*I33),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54</v>
      </c>
      <c r="F34" s="120">
        <f>ROUND((SUM(BF91:BF183)),  2)</f>
        <v>0</v>
      </c>
      <c r="G34" s="36"/>
      <c r="H34" s="36"/>
      <c r="I34" s="121">
        <v>0.14999999999999999</v>
      </c>
      <c r="J34" s="120">
        <f>ROUND(((SUM(BF91:BF183))*I34),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55</v>
      </c>
      <c r="F35" s="120">
        <f>ROUND((SUM(BG91:BG183)),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56</v>
      </c>
      <c r="F36" s="120">
        <f>ROUND((SUM(BH91:BH183)),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57</v>
      </c>
      <c r="F37" s="120">
        <f>ROUND((SUM(BI91:BI183)),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58</v>
      </c>
      <c r="E39" s="74"/>
      <c r="F39" s="74"/>
      <c r="G39" s="124" t="s">
        <v>59</v>
      </c>
      <c r="H39" s="125" t="s">
        <v>60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>k.ú. Malý Újezd - dokumentace II</v>
      </c>
      <c r="F48" s="30"/>
      <c r="G48" s="30"/>
      <c r="H48" s="30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SO-101 - SO 101 - Polní cesta C19 k.ú. Malý Újezd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23</v>
      </c>
      <c r="D52" s="36"/>
      <c r="E52" s="36"/>
      <c r="F52" s="25" t="str">
        <f>F12</f>
        <v xml:space="preserve"> k.ú. Malý Újezd</v>
      </c>
      <c r="G52" s="36"/>
      <c r="H52" s="36"/>
      <c r="I52" s="30" t="s">
        <v>25</v>
      </c>
      <c r="J52" s="62" t="str">
        <f>IF(J12="","",J12)</f>
        <v>28. 11. 2016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29</v>
      </c>
      <c r="D54" s="36"/>
      <c r="E54" s="36"/>
      <c r="F54" s="25" t="str">
        <f>E15</f>
        <v>KPÚ pro Středočeský kraj a hl.m. Praha</v>
      </c>
      <c r="G54" s="36"/>
      <c r="H54" s="36"/>
      <c r="I54" s="30" t="s">
        <v>37</v>
      </c>
      <c r="J54" s="34" t="str">
        <f>E21</f>
        <v>ARTECH spol. s r.o.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35</v>
      </c>
      <c r="D55" s="36"/>
      <c r="E55" s="36"/>
      <c r="F55" s="25" t="str">
        <f>IF(E18="","",E18)</f>
        <v>Vyplň údaj</v>
      </c>
      <c r="G55" s="36"/>
      <c r="H55" s="36"/>
      <c r="I55" s="30" t="s">
        <v>42</v>
      </c>
      <c r="J55" s="34" t="str">
        <f>E24</f>
        <v>Karel Žíla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99</v>
      </c>
      <c r="D57" s="122"/>
      <c r="E57" s="122"/>
      <c r="F57" s="122"/>
      <c r="G57" s="122"/>
      <c r="H57" s="122"/>
      <c r="I57" s="122"/>
      <c r="J57" s="129" t="s">
        <v>100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80</v>
      </c>
      <c r="D59" s="36"/>
      <c r="E59" s="36"/>
      <c r="F59" s="36"/>
      <c r="G59" s="36"/>
      <c r="H59" s="36"/>
      <c r="I59" s="36"/>
      <c r="J59" s="88">
        <f>J91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101</v>
      </c>
    </row>
    <row r="60" s="9" customFormat="1" ht="24.96" customHeight="1">
      <c r="A60" s="9"/>
      <c r="B60" s="131"/>
      <c r="C60" s="9"/>
      <c r="D60" s="132" t="s">
        <v>102</v>
      </c>
      <c r="E60" s="133"/>
      <c r="F60" s="133"/>
      <c r="G60" s="133"/>
      <c r="H60" s="133"/>
      <c r="I60" s="133"/>
      <c r="J60" s="134">
        <f>J92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103</v>
      </c>
      <c r="E61" s="137"/>
      <c r="F61" s="137"/>
      <c r="G61" s="137"/>
      <c r="H61" s="137"/>
      <c r="I61" s="137"/>
      <c r="J61" s="138">
        <f>J93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104</v>
      </c>
      <c r="E62" s="137"/>
      <c r="F62" s="137"/>
      <c r="G62" s="137"/>
      <c r="H62" s="137"/>
      <c r="I62" s="137"/>
      <c r="J62" s="138">
        <f>J124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5"/>
      <c r="C63" s="10"/>
      <c r="D63" s="136" t="s">
        <v>105</v>
      </c>
      <c r="E63" s="137"/>
      <c r="F63" s="137"/>
      <c r="G63" s="137"/>
      <c r="H63" s="137"/>
      <c r="I63" s="137"/>
      <c r="J63" s="138">
        <f>J127</f>
        <v>0</v>
      </c>
      <c r="K63" s="10"/>
      <c r="L63" s="13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5"/>
      <c r="C64" s="10"/>
      <c r="D64" s="136" t="s">
        <v>106</v>
      </c>
      <c r="E64" s="137"/>
      <c r="F64" s="137"/>
      <c r="G64" s="137"/>
      <c r="H64" s="137"/>
      <c r="I64" s="137"/>
      <c r="J64" s="138">
        <f>J130</f>
        <v>0</v>
      </c>
      <c r="K64" s="10"/>
      <c r="L64" s="13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5"/>
      <c r="C65" s="10"/>
      <c r="D65" s="136" t="s">
        <v>107</v>
      </c>
      <c r="E65" s="137"/>
      <c r="F65" s="137"/>
      <c r="G65" s="137"/>
      <c r="H65" s="137"/>
      <c r="I65" s="137"/>
      <c r="J65" s="138">
        <f>J135</f>
        <v>0</v>
      </c>
      <c r="K65" s="10"/>
      <c r="L65" s="13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5"/>
      <c r="C66" s="10"/>
      <c r="D66" s="136" t="s">
        <v>108</v>
      </c>
      <c r="E66" s="137"/>
      <c r="F66" s="137"/>
      <c r="G66" s="137"/>
      <c r="H66" s="137"/>
      <c r="I66" s="137"/>
      <c r="J66" s="138">
        <f>J150</f>
        <v>0</v>
      </c>
      <c r="K66" s="10"/>
      <c r="L66" s="13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5"/>
      <c r="C67" s="10"/>
      <c r="D67" s="136" t="s">
        <v>109</v>
      </c>
      <c r="E67" s="137"/>
      <c r="F67" s="137"/>
      <c r="G67" s="137"/>
      <c r="H67" s="137"/>
      <c r="I67" s="137"/>
      <c r="J67" s="138">
        <f>J163</f>
        <v>0</v>
      </c>
      <c r="K67" s="10"/>
      <c r="L67" s="13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31"/>
      <c r="C68" s="9"/>
      <c r="D68" s="132" t="s">
        <v>110</v>
      </c>
      <c r="E68" s="133"/>
      <c r="F68" s="133"/>
      <c r="G68" s="133"/>
      <c r="H68" s="133"/>
      <c r="I68" s="133"/>
      <c r="J68" s="134">
        <f>J165</f>
        <v>0</v>
      </c>
      <c r="K68" s="9"/>
      <c r="L68" s="13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35"/>
      <c r="C69" s="10"/>
      <c r="D69" s="136" t="s">
        <v>111</v>
      </c>
      <c r="E69" s="137"/>
      <c r="F69" s="137"/>
      <c r="G69" s="137"/>
      <c r="H69" s="137"/>
      <c r="I69" s="137"/>
      <c r="J69" s="138">
        <f>J166</f>
        <v>0</v>
      </c>
      <c r="K69" s="10"/>
      <c r="L69" s="13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31"/>
      <c r="C70" s="9"/>
      <c r="D70" s="132" t="s">
        <v>112</v>
      </c>
      <c r="E70" s="133"/>
      <c r="F70" s="133"/>
      <c r="G70" s="133"/>
      <c r="H70" s="133"/>
      <c r="I70" s="133"/>
      <c r="J70" s="134">
        <f>J173</f>
        <v>0</v>
      </c>
      <c r="K70" s="9"/>
      <c r="L70" s="13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35"/>
      <c r="C71" s="10"/>
      <c r="D71" s="136" t="s">
        <v>113</v>
      </c>
      <c r="E71" s="137"/>
      <c r="F71" s="137"/>
      <c r="G71" s="137"/>
      <c r="H71" s="137"/>
      <c r="I71" s="137"/>
      <c r="J71" s="138">
        <f>J178</f>
        <v>0</v>
      </c>
      <c r="K71" s="10"/>
      <c r="L71" s="13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6"/>
      <c r="B72" s="37"/>
      <c r="C72" s="36"/>
      <c r="D72" s="36"/>
      <c r="E72" s="36"/>
      <c r="F72" s="36"/>
      <c r="G72" s="36"/>
      <c r="H72" s="36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="2" customFormat="1" ht="6.96" customHeight="1">
      <c r="A77" s="36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4.96" customHeight="1">
      <c r="A78" s="36"/>
      <c r="B78" s="37"/>
      <c r="C78" s="21" t="s">
        <v>114</v>
      </c>
      <c r="D78" s="36"/>
      <c r="E78" s="36"/>
      <c r="F78" s="36"/>
      <c r="G78" s="36"/>
      <c r="H78" s="36"/>
      <c r="I78" s="36"/>
      <c r="J78" s="36"/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17</v>
      </c>
      <c r="D80" s="36"/>
      <c r="E80" s="36"/>
      <c r="F80" s="36"/>
      <c r="G80" s="36"/>
      <c r="H80" s="36"/>
      <c r="I80" s="36"/>
      <c r="J80" s="36"/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6"/>
      <c r="D81" s="36"/>
      <c r="E81" s="113" t="str">
        <f>E7</f>
        <v>k.ú. Malý Újezd - dokumentace II</v>
      </c>
      <c r="F81" s="30"/>
      <c r="G81" s="30"/>
      <c r="H81" s="30"/>
      <c r="I81" s="36"/>
      <c r="J81" s="36"/>
      <c r="K81" s="36"/>
      <c r="L81" s="11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96</v>
      </c>
      <c r="D82" s="36"/>
      <c r="E82" s="36"/>
      <c r="F82" s="36"/>
      <c r="G82" s="36"/>
      <c r="H82" s="36"/>
      <c r="I82" s="36"/>
      <c r="J82" s="36"/>
      <c r="K82" s="36"/>
      <c r="L82" s="11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6"/>
      <c r="D83" s="36"/>
      <c r="E83" s="60" t="str">
        <f>E9</f>
        <v>SO-101 - SO 101 - Polní cesta C19 k.ú. Malý Újezd</v>
      </c>
      <c r="F83" s="36"/>
      <c r="G83" s="36"/>
      <c r="H83" s="36"/>
      <c r="I83" s="36"/>
      <c r="J83" s="36"/>
      <c r="K83" s="36"/>
      <c r="L83" s="11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6"/>
      <c r="D84" s="36"/>
      <c r="E84" s="36"/>
      <c r="F84" s="36"/>
      <c r="G84" s="36"/>
      <c r="H84" s="36"/>
      <c r="I84" s="36"/>
      <c r="J84" s="36"/>
      <c r="K84" s="36"/>
      <c r="L84" s="11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23</v>
      </c>
      <c r="D85" s="36"/>
      <c r="E85" s="36"/>
      <c r="F85" s="25" t="str">
        <f>F12</f>
        <v xml:space="preserve"> k.ú. Malý Újezd</v>
      </c>
      <c r="G85" s="36"/>
      <c r="H85" s="36"/>
      <c r="I85" s="30" t="s">
        <v>25</v>
      </c>
      <c r="J85" s="62" t="str">
        <f>IF(J12="","",J12)</f>
        <v>28. 11. 2016</v>
      </c>
      <c r="K85" s="36"/>
      <c r="L85" s="11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11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29</v>
      </c>
      <c r="D87" s="36"/>
      <c r="E87" s="36"/>
      <c r="F87" s="25" t="str">
        <f>E15</f>
        <v>KPÚ pro Středočeský kraj a hl.m. Praha</v>
      </c>
      <c r="G87" s="36"/>
      <c r="H87" s="36"/>
      <c r="I87" s="30" t="s">
        <v>37</v>
      </c>
      <c r="J87" s="34" t="str">
        <f>E21</f>
        <v>ARTECH spol. s r.o.</v>
      </c>
      <c r="K87" s="36"/>
      <c r="L87" s="11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5.15" customHeight="1">
      <c r="A88" s="36"/>
      <c r="B88" s="37"/>
      <c r="C88" s="30" t="s">
        <v>35</v>
      </c>
      <c r="D88" s="36"/>
      <c r="E88" s="36"/>
      <c r="F88" s="25" t="str">
        <f>IF(E18="","",E18)</f>
        <v>Vyplň údaj</v>
      </c>
      <c r="G88" s="36"/>
      <c r="H88" s="36"/>
      <c r="I88" s="30" t="s">
        <v>42</v>
      </c>
      <c r="J88" s="34" t="str">
        <f>E24</f>
        <v>Karel Žíla</v>
      </c>
      <c r="K88" s="36"/>
      <c r="L88" s="11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0.32" customHeight="1">
      <c r="A89" s="36"/>
      <c r="B89" s="37"/>
      <c r="C89" s="36"/>
      <c r="D89" s="36"/>
      <c r="E89" s="36"/>
      <c r="F89" s="36"/>
      <c r="G89" s="36"/>
      <c r="H89" s="36"/>
      <c r="I89" s="36"/>
      <c r="J89" s="36"/>
      <c r="K89" s="36"/>
      <c r="L89" s="11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11" customFormat="1" ht="29.28" customHeight="1">
      <c r="A90" s="139"/>
      <c r="B90" s="140"/>
      <c r="C90" s="141" t="s">
        <v>115</v>
      </c>
      <c r="D90" s="142" t="s">
        <v>67</v>
      </c>
      <c r="E90" s="142" t="s">
        <v>63</v>
      </c>
      <c r="F90" s="142" t="s">
        <v>64</v>
      </c>
      <c r="G90" s="142" t="s">
        <v>116</v>
      </c>
      <c r="H90" s="142" t="s">
        <v>117</v>
      </c>
      <c r="I90" s="142" t="s">
        <v>118</v>
      </c>
      <c r="J90" s="142" t="s">
        <v>100</v>
      </c>
      <c r="K90" s="143" t="s">
        <v>119</v>
      </c>
      <c r="L90" s="144"/>
      <c r="M90" s="78" t="s">
        <v>3</v>
      </c>
      <c r="N90" s="79" t="s">
        <v>52</v>
      </c>
      <c r="O90" s="79" t="s">
        <v>120</v>
      </c>
      <c r="P90" s="79" t="s">
        <v>121</v>
      </c>
      <c r="Q90" s="79" t="s">
        <v>122</v>
      </c>
      <c r="R90" s="79" t="s">
        <v>123</v>
      </c>
      <c r="S90" s="79" t="s">
        <v>124</v>
      </c>
      <c r="T90" s="80" t="s">
        <v>125</v>
      </c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</row>
    <row r="91" s="2" customFormat="1" ht="22.8" customHeight="1">
      <c r="A91" s="36"/>
      <c r="B91" s="37"/>
      <c r="C91" s="85" t="s">
        <v>126</v>
      </c>
      <c r="D91" s="36"/>
      <c r="E91" s="36"/>
      <c r="F91" s="36"/>
      <c r="G91" s="36"/>
      <c r="H91" s="36"/>
      <c r="I91" s="36"/>
      <c r="J91" s="145">
        <f>BK91</f>
        <v>0</v>
      </c>
      <c r="K91" s="36"/>
      <c r="L91" s="37"/>
      <c r="M91" s="81"/>
      <c r="N91" s="66"/>
      <c r="O91" s="82"/>
      <c r="P91" s="146">
        <f>P92+P165+P173</f>
        <v>0</v>
      </c>
      <c r="Q91" s="82"/>
      <c r="R91" s="146">
        <f>R92+R165+R173</f>
        <v>12765.034841999999</v>
      </c>
      <c r="S91" s="82"/>
      <c r="T91" s="147">
        <f>T92+T165+T173</f>
        <v>13.879999999999999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7" t="s">
        <v>81</v>
      </c>
      <c r="AU91" s="17" t="s">
        <v>101</v>
      </c>
      <c r="BK91" s="148">
        <f>BK92+BK165+BK173</f>
        <v>0</v>
      </c>
    </row>
    <row r="92" s="12" customFormat="1" ht="25.92" customHeight="1">
      <c r="A92" s="12"/>
      <c r="B92" s="149"/>
      <c r="C92" s="12"/>
      <c r="D92" s="150" t="s">
        <v>81</v>
      </c>
      <c r="E92" s="151" t="s">
        <v>127</v>
      </c>
      <c r="F92" s="151" t="s">
        <v>128</v>
      </c>
      <c r="G92" s="12"/>
      <c r="H92" s="12"/>
      <c r="I92" s="152"/>
      <c r="J92" s="153">
        <f>BK92</f>
        <v>0</v>
      </c>
      <c r="K92" s="12"/>
      <c r="L92" s="149"/>
      <c r="M92" s="154"/>
      <c r="N92" s="155"/>
      <c r="O92" s="155"/>
      <c r="P92" s="156">
        <f>P93+P124+P127+P130+P135+P150+P163</f>
        <v>0</v>
      </c>
      <c r="Q92" s="155"/>
      <c r="R92" s="156">
        <f>R93+R124+R127+R130+R135+R150+R163</f>
        <v>12748.731341999999</v>
      </c>
      <c r="S92" s="155"/>
      <c r="T92" s="157">
        <f>T93+T124+T127+T130+T135+T150+T163</f>
        <v>13.879999999999999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0" t="s">
        <v>22</v>
      </c>
      <c r="AT92" s="158" t="s">
        <v>81</v>
      </c>
      <c r="AU92" s="158" t="s">
        <v>82</v>
      </c>
      <c r="AY92" s="150" t="s">
        <v>129</v>
      </c>
      <c r="BK92" s="159">
        <f>BK93+BK124+BK127+BK130+BK135+BK150+BK163</f>
        <v>0</v>
      </c>
    </row>
    <row r="93" s="12" customFormat="1" ht="22.8" customHeight="1">
      <c r="A93" s="12"/>
      <c r="B93" s="149"/>
      <c r="C93" s="12"/>
      <c r="D93" s="150" t="s">
        <v>81</v>
      </c>
      <c r="E93" s="160" t="s">
        <v>22</v>
      </c>
      <c r="F93" s="160" t="s">
        <v>130</v>
      </c>
      <c r="G93" s="12"/>
      <c r="H93" s="12"/>
      <c r="I93" s="152"/>
      <c r="J93" s="161">
        <f>BK93</f>
        <v>0</v>
      </c>
      <c r="K93" s="12"/>
      <c r="L93" s="149"/>
      <c r="M93" s="154"/>
      <c r="N93" s="155"/>
      <c r="O93" s="155"/>
      <c r="P93" s="156">
        <f>SUM(P94:P123)</f>
        <v>0</v>
      </c>
      <c r="Q93" s="155"/>
      <c r="R93" s="156">
        <f>SUM(R94:R123)</f>
        <v>913.28430000000003</v>
      </c>
      <c r="S93" s="155"/>
      <c r="T93" s="157">
        <f>SUM(T94:T123)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0" t="s">
        <v>22</v>
      </c>
      <c r="AT93" s="158" t="s">
        <v>81</v>
      </c>
      <c r="AU93" s="158" t="s">
        <v>22</v>
      </c>
      <c r="AY93" s="150" t="s">
        <v>129</v>
      </c>
      <c r="BK93" s="159">
        <f>SUM(BK94:BK123)</f>
        <v>0</v>
      </c>
    </row>
    <row r="94" s="2" customFormat="1" ht="37.8" customHeight="1">
      <c r="A94" s="36"/>
      <c r="B94" s="162"/>
      <c r="C94" s="163" t="s">
        <v>22</v>
      </c>
      <c r="D94" s="163" t="s">
        <v>131</v>
      </c>
      <c r="E94" s="164" t="s">
        <v>132</v>
      </c>
      <c r="F94" s="165" t="s">
        <v>133</v>
      </c>
      <c r="G94" s="166" t="s">
        <v>134</v>
      </c>
      <c r="H94" s="167">
        <v>2765</v>
      </c>
      <c r="I94" s="168"/>
      <c r="J94" s="169">
        <f>ROUND(I94*H94,2)</f>
        <v>0</v>
      </c>
      <c r="K94" s="165" t="s">
        <v>135</v>
      </c>
      <c r="L94" s="37"/>
      <c r="M94" s="170" t="s">
        <v>3</v>
      </c>
      <c r="N94" s="171" t="s">
        <v>53</v>
      </c>
      <c r="O94" s="70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74" t="s">
        <v>136</v>
      </c>
      <c r="AT94" s="174" t="s">
        <v>131</v>
      </c>
      <c r="AU94" s="174" t="s">
        <v>91</v>
      </c>
      <c r="AY94" s="17" t="s">
        <v>129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7" t="s">
        <v>22</v>
      </c>
      <c r="BK94" s="175">
        <f>ROUND(I94*H94,2)</f>
        <v>0</v>
      </c>
      <c r="BL94" s="17" t="s">
        <v>136</v>
      </c>
      <c r="BM94" s="174" t="s">
        <v>137</v>
      </c>
    </row>
    <row r="95" s="2" customFormat="1" ht="37.8" customHeight="1">
      <c r="A95" s="36"/>
      <c r="B95" s="162"/>
      <c r="C95" s="163" t="s">
        <v>91</v>
      </c>
      <c r="D95" s="163" t="s">
        <v>131</v>
      </c>
      <c r="E95" s="164" t="s">
        <v>138</v>
      </c>
      <c r="F95" s="165" t="s">
        <v>139</v>
      </c>
      <c r="G95" s="166" t="s">
        <v>134</v>
      </c>
      <c r="H95" s="167">
        <v>21</v>
      </c>
      <c r="I95" s="168"/>
      <c r="J95" s="169">
        <f>ROUND(I95*H95,2)</f>
        <v>0</v>
      </c>
      <c r="K95" s="165" t="s">
        <v>135</v>
      </c>
      <c r="L95" s="37"/>
      <c r="M95" s="170" t="s">
        <v>3</v>
      </c>
      <c r="N95" s="171" t="s">
        <v>53</v>
      </c>
      <c r="O95" s="70"/>
      <c r="P95" s="172">
        <f>O95*H95</f>
        <v>0</v>
      </c>
      <c r="Q95" s="172">
        <v>0</v>
      </c>
      <c r="R95" s="172">
        <f>Q95*H95</f>
        <v>0</v>
      </c>
      <c r="S95" s="172">
        <v>0</v>
      </c>
      <c r="T95" s="17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74" t="s">
        <v>136</v>
      </c>
      <c r="AT95" s="174" t="s">
        <v>131</v>
      </c>
      <c r="AU95" s="174" t="s">
        <v>91</v>
      </c>
      <c r="AY95" s="17" t="s">
        <v>129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17" t="s">
        <v>22</v>
      </c>
      <c r="BK95" s="175">
        <f>ROUND(I95*H95,2)</f>
        <v>0</v>
      </c>
      <c r="BL95" s="17" t="s">
        <v>136</v>
      </c>
      <c r="BM95" s="174" t="s">
        <v>140</v>
      </c>
    </row>
    <row r="96" s="13" customFormat="1">
      <c r="A96" s="13"/>
      <c r="B96" s="176"/>
      <c r="C96" s="13"/>
      <c r="D96" s="177" t="s">
        <v>141</v>
      </c>
      <c r="E96" s="178" t="s">
        <v>3</v>
      </c>
      <c r="F96" s="179" t="s">
        <v>142</v>
      </c>
      <c r="G96" s="13"/>
      <c r="H96" s="180">
        <v>21</v>
      </c>
      <c r="I96" s="181"/>
      <c r="J96" s="13"/>
      <c r="K96" s="13"/>
      <c r="L96" s="176"/>
      <c r="M96" s="182"/>
      <c r="N96" s="183"/>
      <c r="O96" s="183"/>
      <c r="P96" s="183"/>
      <c r="Q96" s="183"/>
      <c r="R96" s="183"/>
      <c r="S96" s="183"/>
      <c r="T96" s="18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78" t="s">
        <v>141</v>
      </c>
      <c r="AU96" s="178" t="s">
        <v>91</v>
      </c>
      <c r="AV96" s="13" t="s">
        <v>91</v>
      </c>
      <c r="AW96" s="13" t="s">
        <v>41</v>
      </c>
      <c r="AX96" s="13" t="s">
        <v>22</v>
      </c>
      <c r="AY96" s="178" t="s">
        <v>129</v>
      </c>
    </row>
    <row r="97" s="2" customFormat="1" ht="24.15" customHeight="1">
      <c r="A97" s="36"/>
      <c r="B97" s="162"/>
      <c r="C97" s="163" t="s">
        <v>143</v>
      </c>
      <c r="D97" s="163" t="s">
        <v>131</v>
      </c>
      <c r="E97" s="164" t="s">
        <v>144</v>
      </c>
      <c r="F97" s="165" t="s">
        <v>145</v>
      </c>
      <c r="G97" s="166" t="s">
        <v>134</v>
      </c>
      <c r="H97" s="167">
        <v>420.19999999999999</v>
      </c>
      <c r="I97" s="168"/>
      <c r="J97" s="169">
        <f>ROUND(I97*H97,2)</f>
        <v>0</v>
      </c>
      <c r="K97" s="165" t="s">
        <v>3</v>
      </c>
      <c r="L97" s="37"/>
      <c r="M97" s="170" t="s">
        <v>3</v>
      </c>
      <c r="N97" s="171" t="s">
        <v>53</v>
      </c>
      <c r="O97" s="70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74" t="s">
        <v>136</v>
      </c>
      <c r="AT97" s="174" t="s">
        <v>131</v>
      </c>
      <c r="AU97" s="174" t="s">
        <v>91</v>
      </c>
      <c r="AY97" s="17" t="s">
        <v>129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7" t="s">
        <v>22</v>
      </c>
      <c r="BK97" s="175">
        <f>ROUND(I97*H97,2)</f>
        <v>0</v>
      </c>
      <c r="BL97" s="17" t="s">
        <v>136</v>
      </c>
      <c r="BM97" s="174" t="s">
        <v>146</v>
      </c>
    </row>
    <row r="98" s="2" customFormat="1" ht="49.05" customHeight="1">
      <c r="A98" s="36"/>
      <c r="B98" s="162"/>
      <c r="C98" s="163" t="s">
        <v>136</v>
      </c>
      <c r="D98" s="163" t="s">
        <v>131</v>
      </c>
      <c r="E98" s="164" t="s">
        <v>147</v>
      </c>
      <c r="F98" s="165" t="s">
        <v>148</v>
      </c>
      <c r="G98" s="166" t="s">
        <v>134</v>
      </c>
      <c r="H98" s="167">
        <v>420.19999999999999</v>
      </c>
      <c r="I98" s="168"/>
      <c r="J98" s="169">
        <f>ROUND(I98*H98,2)</f>
        <v>0</v>
      </c>
      <c r="K98" s="165" t="s">
        <v>135</v>
      </c>
      <c r="L98" s="37"/>
      <c r="M98" s="170" t="s">
        <v>3</v>
      </c>
      <c r="N98" s="171" t="s">
        <v>53</v>
      </c>
      <c r="O98" s="70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74" t="s">
        <v>136</v>
      </c>
      <c r="AT98" s="174" t="s">
        <v>131</v>
      </c>
      <c r="AU98" s="174" t="s">
        <v>91</v>
      </c>
      <c r="AY98" s="17" t="s">
        <v>129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7" t="s">
        <v>22</v>
      </c>
      <c r="BK98" s="175">
        <f>ROUND(I98*H98,2)</f>
        <v>0</v>
      </c>
      <c r="BL98" s="17" t="s">
        <v>136</v>
      </c>
      <c r="BM98" s="174" t="s">
        <v>149</v>
      </c>
    </row>
    <row r="99" s="2" customFormat="1" ht="24.15" customHeight="1">
      <c r="A99" s="36"/>
      <c r="B99" s="162"/>
      <c r="C99" s="163" t="s">
        <v>150</v>
      </c>
      <c r="D99" s="163" t="s">
        <v>131</v>
      </c>
      <c r="E99" s="164" t="s">
        <v>151</v>
      </c>
      <c r="F99" s="165" t="s">
        <v>152</v>
      </c>
      <c r="G99" s="166" t="s">
        <v>134</v>
      </c>
      <c r="H99" s="167">
        <v>560.29999999999995</v>
      </c>
      <c r="I99" s="168"/>
      <c r="J99" s="169">
        <f>ROUND(I99*H99,2)</f>
        <v>0</v>
      </c>
      <c r="K99" s="165" t="s">
        <v>135</v>
      </c>
      <c r="L99" s="37"/>
      <c r="M99" s="170" t="s">
        <v>3</v>
      </c>
      <c r="N99" s="171" t="s">
        <v>53</v>
      </c>
      <c r="O99" s="70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74" t="s">
        <v>136</v>
      </c>
      <c r="AT99" s="174" t="s">
        <v>131</v>
      </c>
      <c r="AU99" s="174" t="s">
        <v>91</v>
      </c>
      <c r="AY99" s="17" t="s">
        <v>129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17" t="s">
        <v>22</v>
      </c>
      <c r="BK99" s="175">
        <f>ROUND(I99*H99,2)</f>
        <v>0</v>
      </c>
      <c r="BL99" s="17" t="s">
        <v>136</v>
      </c>
      <c r="BM99" s="174" t="s">
        <v>153</v>
      </c>
    </row>
    <row r="100" s="2" customFormat="1" ht="37.8" customHeight="1">
      <c r="A100" s="36"/>
      <c r="B100" s="162"/>
      <c r="C100" s="163" t="s">
        <v>154</v>
      </c>
      <c r="D100" s="163" t="s">
        <v>131</v>
      </c>
      <c r="E100" s="164" t="s">
        <v>155</v>
      </c>
      <c r="F100" s="165" t="s">
        <v>156</v>
      </c>
      <c r="G100" s="166" t="s">
        <v>134</v>
      </c>
      <c r="H100" s="167">
        <v>23.800000000000001</v>
      </c>
      <c r="I100" s="168"/>
      <c r="J100" s="169">
        <f>ROUND(I100*H100,2)</f>
        <v>0</v>
      </c>
      <c r="K100" s="165" t="s">
        <v>135</v>
      </c>
      <c r="L100" s="37"/>
      <c r="M100" s="170" t="s">
        <v>3</v>
      </c>
      <c r="N100" s="171" t="s">
        <v>53</v>
      </c>
      <c r="O100" s="70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4" t="s">
        <v>136</v>
      </c>
      <c r="AT100" s="174" t="s">
        <v>131</v>
      </c>
      <c r="AU100" s="174" t="s">
        <v>91</v>
      </c>
      <c r="AY100" s="17" t="s">
        <v>129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22</v>
      </c>
      <c r="BK100" s="175">
        <f>ROUND(I100*H100,2)</f>
        <v>0</v>
      </c>
      <c r="BL100" s="17" t="s">
        <v>136</v>
      </c>
      <c r="BM100" s="174" t="s">
        <v>157</v>
      </c>
    </row>
    <row r="101" s="2" customFormat="1">
      <c r="A101" s="36"/>
      <c r="B101" s="37"/>
      <c r="C101" s="36"/>
      <c r="D101" s="177" t="s">
        <v>158</v>
      </c>
      <c r="E101" s="36"/>
      <c r="F101" s="185" t="s">
        <v>159</v>
      </c>
      <c r="G101" s="36"/>
      <c r="H101" s="36"/>
      <c r="I101" s="186"/>
      <c r="J101" s="36"/>
      <c r="K101" s="36"/>
      <c r="L101" s="37"/>
      <c r="M101" s="187"/>
      <c r="N101" s="188"/>
      <c r="O101" s="70"/>
      <c r="P101" s="70"/>
      <c r="Q101" s="70"/>
      <c r="R101" s="70"/>
      <c r="S101" s="70"/>
      <c r="T101" s="71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7" t="s">
        <v>158</v>
      </c>
      <c r="AU101" s="17" t="s">
        <v>91</v>
      </c>
    </row>
    <row r="102" s="13" customFormat="1">
      <c r="A102" s="13"/>
      <c r="B102" s="176"/>
      <c r="C102" s="13"/>
      <c r="D102" s="177" t="s">
        <v>141</v>
      </c>
      <c r="E102" s="178" t="s">
        <v>3</v>
      </c>
      <c r="F102" s="179" t="s">
        <v>160</v>
      </c>
      <c r="G102" s="13"/>
      <c r="H102" s="180">
        <v>23.800000000000001</v>
      </c>
      <c r="I102" s="181"/>
      <c r="J102" s="13"/>
      <c r="K102" s="13"/>
      <c r="L102" s="176"/>
      <c r="M102" s="182"/>
      <c r="N102" s="183"/>
      <c r="O102" s="183"/>
      <c r="P102" s="183"/>
      <c r="Q102" s="183"/>
      <c r="R102" s="183"/>
      <c r="S102" s="183"/>
      <c r="T102" s="18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78" t="s">
        <v>141</v>
      </c>
      <c r="AU102" s="178" t="s">
        <v>91</v>
      </c>
      <c r="AV102" s="13" t="s">
        <v>91</v>
      </c>
      <c r="AW102" s="13" t="s">
        <v>41</v>
      </c>
      <c r="AX102" s="13" t="s">
        <v>22</v>
      </c>
      <c r="AY102" s="178" t="s">
        <v>129</v>
      </c>
    </row>
    <row r="103" s="2" customFormat="1" ht="24.15" customHeight="1">
      <c r="A103" s="36"/>
      <c r="B103" s="162"/>
      <c r="C103" s="163" t="s">
        <v>161</v>
      </c>
      <c r="D103" s="163" t="s">
        <v>131</v>
      </c>
      <c r="E103" s="164" t="s">
        <v>162</v>
      </c>
      <c r="F103" s="165" t="s">
        <v>163</v>
      </c>
      <c r="G103" s="166" t="s">
        <v>134</v>
      </c>
      <c r="H103" s="167">
        <v>3.7999999999999998</v>
      </c>
      <c r="I103" s="168"/>
      <c r="J103" s="169">
        <f>ROUND(I103*H103,2)</f>
        <v>0</v>
      </c>
      <c r="K103" s="165" t="s">
        <v>3</v>
      </c>
      <c r="L103" s="37"/>
      <c r="M103" s="170" t="s">
        <v>3</v>
      </c>
      <c r="N103" s="171" t="s">
        <v>53</v>
      </c>
      <c r="O103" s="70"/>
      <c r="P103" s="172">
        <f>O103*H103</f>
        <v>0</v>
      </c>
      <c r="Q103" s="172">
        <v>1.8</v>
      </c>
      <c r="R103" s="172">
        <f>Q103*H103</f>
        <v>6.8399999999999999</v>
      </c>
      <c r="S103" s="172">
        <v>0</v>
      </c>
      <c r="T103" s="17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74" t="s">
        <v>136</v>
      </c>
      <c r="AT103" s="174" t="s">
        <v>131</v>
      </c>
      <c r="AU103" s="174" t="s">
        <v>91</v>
      </c>
      <c r="AY103" s="17" t="s">
        <v>129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7" t="s">
        <v>22</v>
      </c>
      <c r="BK103" s="175">
        <f>ROUND(I103*H103,2)</f>
        <v>0</v>
      </c>
      <c r="BL103" s="17" t="s">
        <v>136</v>
      </c>
      <c r="BM103" s="174" t="s">
        <v>164</v>
      </c>
    </row>
    <row r="104" s="2" customFormat="1">
      <c r="A104" s="36"/>
      <c r="B104" s="37"/>
      <c r="C104" s="36"/>
      <c r="D104" s="177" t="s">
        <v>158</v>
      </c>
      <c r="E104" s="36"/>
      <c r="F104" s="185" t="s">
        <v>159</v>
      </c>
      <c r="G104" s="36"/>
      <c r="H104" s="36"/>
      <c r="I104" s="186"/>
      <c r="J104" s="36"/>
      <c r="K104" s="36"/>
      <c r="L104" s="37"/>
      <c r="M104" s="187"/>
      <c r="N104" s="188"/>
      <c r="O104" s="70"/>
      <c r="P104" s="70"/>
      <c r="Q104" s="70"/>
      <c r="R104" s="70"/>
      <c r="S104" s="70"/>
      <c r="T104" s="71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7" t="s">
        <v>158</v>
      </c>
      <c r="AU104" s="17" t="s">
        <v>91</v>
      </c>
    </row>
    <row r="105" s="13" customFormat="1">
      <c r="A105" s="13"/>
      <c r="B105" s="176"/>
      <c r="C105" s="13"/>
      <c r="D105" s="177" t="s">
        <v>141</v>
      </c>
      <c r="E105" s="178" t="s">
        <v>3</v>
      </c>
      <c r="F105" s="179" t="s">
        <v>165</v>
      </c>
      <c r="G105" s="13"/>
      <c r="H105" s="180">
        <v>3.7999999999999998</v>
      </c>
      <c r="I105" s="181"/>
      <c r="J105" s="13"/>
      <c r="K105" s="13"/>
      <c r="L105" s="176"/>
      <c r="M105" s="182"/>
      <c r="N105" s="183"/>
      <c r="O105" s="183"/>
      <c r="P105" s="183"/>
      <c r="Q105" s="183"/>
      <c r="R105" s="183"/>
      <c r="S105" s="183"/>
      <c r="T105" s="18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78" t="s">
        <v>141</v>
      </c>
      <c r="AU105" s="178" t="s">
        <v>91</v>
      </c>
      <c r="AV105" s="13" t="s">
        <v>91</v>
      </c>
      <c r="AW105" s="13" t="s">
        <v>41</v>
      </c>
      <c r="AX105" s="13" t="s">
        <v>22</v>
      </c>
      <c r="AY105" s="178" t="s">
        <v>129</v>
      </c>
    </row>
    <row r="106" s="2" customFormat="1" ht="24.15" customHeight="1">
      <c r="A106" s="36"/>
      <c r="B106" s="162"/>
      <c r="C106" s="163" t="s">
        <v>166</v>
      </c>
      <c r="D106" s="163" t="s">
        <v>131</v>
      </c>
      <c r="E106" s="164" t="s">
        <v>167</v>
      </c>
      <c r="F106" s="165" t="s">
        <v>168</v>
      </c>
      <c r="G106" s="166" t="s">
        <v>134</v>
      </c>
      <c r="H106" s="167">
        <v>20</v>
      </c>
      <c r="I106" s="168"/>
      <c r="J106" s="169">
        <f>ROUND(I106*H106,2)</f>
        <v>0</v>
      </c>
      <c r="K106" s="165" t="s">
        <v>3</v>
      </c>
      <c r="L106" s="37"/>
      <c r="M106" s="170" t="s">
        <v>3</v>
      </c>
      <c r="N106" s="171" t="s">
        <v>53</v>
      </c>
      <c r="O106" s="70"/>
      <c r="P106" s="172">
        <f>O106*H106</f>
        <v>0</v>
      </c>
      <c r="Q106" s="172">
        <v>1.8</v>
      </c>
      <c r="R106" s="172">
        <f>Q106*H106</f>
        <v>36</v>
      </c>
      <c r="S106" s="172">
        <v>0</v>
      </c>
      <c r="T106" s="17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74" t="s">
        <v>136</v>
      </c>
      <c r="AT106" s="174" t="s">
        <v>131</v>
      </c>
      <c r="AU106" s="174" t="s">
        <v>91</v>
      </c>
      <c r="AY106" s="17" t="s">
        <v>129</v>
      </c>
      <c r="BE106" s="175">
        <f>IF(N106="základní",J106,0)</f>
        <v>0</v>
      </c>
      <c r="BF106" s="175">
        <f>IF(N106="snížená",J106,0)</f>
        <v>0</v>
      </c>
      <c r="BG106" s="175">
        <f>IF(N106="zákl. přenesená",J106,0)</f>
        <v>0</v>
      </c>
      <c r="BH106" s="175">
        <f>IF(N106="sníž. přenesená",J106,0)</f>
        <v>0</v>
      </c>
      <c r="BI106" s="175">
        <f>IF(N106="nulová",J106,0)</f>
        <v>0</v>
      </c>
      <c r="BJ106" s="17" t="s">
        <v>22</v>
      </c>
      <c r="BK106" s="175">
        <f>ROUND(I106*H106,2)</f>
        <v>0</v>
      </c>
      <c r="BL106" s="17" t="s">
        <v>136</v>
      </c>
      <c r="BM106" s="174" t="s">
        <v>169</v>
      </c>
    </row>
    <row r="107" s="2" customFormat="1">
      <c r="A107" s="36"/>
      <c r="B107" s="37"/>
      <c r="C107" s="36"/>
      <c r="D107" s="177" t="s">
        <v>158</v>
      </c>
      <c r="E107" s="36"/>
      <c r="F107" s="185" t="s">
        <v>159</v>
      </c>
      <c r="G107" s="36"/>
      <c r="H107" s="36"/>
      <c r="I107" s="186"/>
      <c r="J107" s="36"/>
      <c r="K107" s="36"/>
      <c r="L107" s="37"/>
      <c r="M107" s="187"/>
      <c r="N107" s="188"/>
      <c r="O107" s="70"/>
      <c r="P107" s="70"/>
      <c r="Q107" s="70"/>
      <c r="R107" s="70"/>
      <c r="S107" s="70"/>
      <c r="T107" s="71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7" t="s">
        <v>158</v>
      </c>
      <c r="AU107" s="17" t="s">
        <v>91</v>
      </c>
    </row>
    <row r="108" s="13" customFormat="1">
      <c r="A108" s="13"/>
      <c r="B108" s="176"/>
      <c r="C108" s="13"/>
      <c r="D108" s="177" t="s">
        <v>141</v>
      </c>
      <c r="E108" s="178" t="s">
        <v>3</v>
      </c>
      <c r="F108" s="179" t="s">
        <v>170</v>
      </c>
      <c r="G108" s="13"/>
      <c r="H108" s="180">
        <v>20</v>
      </c>
      <c r="I108" s="181"/>
      <c r="J108" s="13"/>
      <c r="K108" s="13"/>
      <c r="L108" s="176"/>
      <c r="M108" s="182"/>
      <c r="N108" s="183"/>
      <c r="O108" s="183"/>
      <c r="P108" s="183"/>
      <c r="Q108" s="183"/>
      <c r="R108" s="183"/>
      <c r="S108" s="183"/>
      <c r="T108" s="18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78" t="s">
        <v>141</v>
      </c>
      <c r="AU108" s="178" t="s">
        <v>91</v>
      </c>
      <c r="AV108" s="13" t="s">
        <v>91</v>
      </c>
      <c r="AW108" s="13" t="s">
        <v>41</v>
      </c>
      <c r="AX108" s="13" t="s">
        <v>22</v>
      </c>
      <c r="AY108" s="178" t="s">
        <v>129</v>
      </c>
    </row>
    <row r="109" s="2" customFormat="1" ht="62.7" customHeight="1">
      <c r="A109" s="36"/>
      <c r="B109" s="162"/>
      <c r="C109" s="163" t="s">
        <v>171</v>
      </c>
      <c r="D109" s="163" t="s">
        <v>131</v>
      </c>
      <c r="E109" s="164" t="s">
        <v>172</v>
      </c>
      <c r="F109" s="165" t="s">
        <v>173</v>
      </c>
      <c r="G109" s="166" t="s">
        <v>134</v>
      </c>
      <c r="H109" s="167">
        <v>22.100000000000001</v>
      </c>
      <c r="I109" s="168"/>
      <c r="J109" s="169">
        <f>ROUND(I109*H109,2)</f>
        <v>0</v>
      </c>
      <c r="K109" s="165" t="s">
        <v>135</v>
      </c>
      <c r="L109" s="37"/>
      <c r="M109" s="170" t="s">
        <v>3</v>
      </c>
      <c r="N109" s="171" t="s">
        <v>53</v>
      </c>
      <c r="O109" s="70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4" t="s">
        <v>136</v>
      </c>
      <c r="AT109" s="174" t="s">
        <v>131</v>
      </c>
      <c r="AU109" s="174" t="s">
        <v>91</v>
      </c>
      <c r="AY109" s="17" t="s">
        <v>129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22</v>
      </c>
      <c r="BK109" s="175">
        <f>ROUND(I109*H109,2)</f>
        <v>0</v>
      </c>
      <c r="BL109" s="17" t="s">
        <v>136</v>
      </c>
      <c r="BM109" s="174" t="s">
        <v>174</v>
      </c>
    </row>
    <row r="110" s="2" customFormat="1" ht="62.7" customHeight="1">
      <c r="A110" s="36"/>
      <c r="B110" s="162"/>
      <c r="C110" s="163" t="s">
        <v>27</v>
      </c>
      <c r="D110" s="163" t="s">
        <v>131</v>
      </c>
      <c r="E110" s="164" t="s">
        <v>175</v>
      </c>
      <c r="F110" s="165" t="s">
        <v>176</v>
      </c>
      <c r="G110" s="166" t="s">
        <v>134</v>
      </c>
      <c r="H110" s="167">
        <v>15</v>
      </c>
      <c r="I110" s="168"/>
      <c r="J110" s="169">
        <f>ROUND(I110*H110,2)</f>
        <v>0</v>
      </c>
      <c r="K110" s="165" t="s">
        <v>135</v>
      </c>
      <c r="L110" s="37"/>
      <c r="M110" s="170" t="s">
        <v>3</v>
      </c>
      <c r="N110" s="171" t="s">
        <v>53</v>
      </c>
      <c r="O110" s="70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74" t="s">
        <v>136</v>
      </c>
      <c r="AT110" s="174" t="s">
        <v>131</v>
      </c>
      <c r="AU110" s="174" t="s">
        <v>91</v>
      </c>
      <c r="AY110" s="17" t="s">
        <v>129</v>
      </c>
      <c r="BE110" s="175">
        <f>IF(N110="základní",J110,0)</f>
        <v>0</v>
      </c>
      <c r="BF110" s="175">
        <f>IF(N110="snížená",J110,0)</f>
        <v>0</v>
      </c>
      <c r="BG110" s="175">
        <f>IF(N110="zákl. přenesená",J110,0)</f>
        <v>0</v>
      </c>
      <c r="BH110" s="175">
        <f>IF(N110="sníž. přenesená",J110,0)</f>
        <v>0</v>
      </c>
      <c r="BI110" s="175">
        <f>IF(N110="nulová",J110,0)</f>
        <v>0</v>
      </c>
      <c r="BJ110" s="17" t="s">
        <v>22</v>
      </c>
      <c r="BK110" s="175">
        <f>ROUND(I110*H110,2)</f>
        <v>0</v>
      </c>
      <c r="BL110" s="17" t="s">
        <v>136</v>
      </c>
      <c r="BM110" s="174" t="s">
        <v>177</v>
      </c>
    </row>
    <row r="111" s="2" customFormat="1" ht="37.8" customHeight="1">
      <c r="A111" s="36"/>
      <c r="B111" s="162"/>
      <c r="C111" s="163" t="s">
        <v>178</v>
      </c>
      <c r="D111" s="163" t="s">
        <v>131</v>
      </c>
      <c r="E111" s="164" t="s">
        <v>179</v>
      </c>
      <c r="F111" s="165" t="s">
        <v>180</v>
      </c>
      <c r="G111" s="166" t="s">
        <v>181</v>
      </c>
      <c r="H111" s="167">
        <v>3620</v>
      </c>
      <c r="I111" s="168"/>
      <c r="J111" s="169">
        <f>ROUND(I111*H111,2)</f>
        <v>0</v>
      </c>
      <c r="K111" s="165" t="s">
        <v>135</v>
      </c>
      <c r="L111" s="37"/>
      <c r="M111" s="170" t="s">
        <v>3</v>
      </c>
      <c r="N111" s="171" t="s">
        <v>53</v>
      </c>
      <c r="O111" s="70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74" t="s">
        <v>136</v>
      </c>
      <c r="AT111" s="174" t="s">
        <v>131</v>
      </c>
      <c r="AU111" s="174" t="s">
        <v>91</v>
      </c>
      <c r="AY111" s="17" t="s">
        <v>129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7" t="s">
        <v>22</v>
      </c>
      <c r="BK111" s="175">
        <f>ROUND(I111*H111,2)</f>
        <v>0</v>
      </c>
      <c r="BL111" s="17" t="s">
        <v>136</v>
      </c>
      <c r="BM111" s="174" t="s">
        <v>182</v>
      </c>
    </row>
    <row r="112" s="2" customFormat="1" ht="14.4" customHeight="1">
      <c r="A112" s="36"/>
      <c r="B112" s="162"/>
      <c r="C112" s="189" t="s">
        <v>183</v>
      </c>
      <c r="D112" s="189" t="s">
        <v>184</v>
      </c>
      <c r="E112" s="190" t="s">
        <v>185</v>
      </c>
      <c r="F112" s="191" t="s">
        <v>186</v>
      </c>
      <c r="G112" s="192" t="s">
        <v>187</v>
      </c>
      <c r="H112" s="193">
        <v>54.299999999999997</v>
      </c>
      <c r="I112" s="194"/>
      <c r="J112" s="195">
        <f>ROUND(I112*H112,2)</f>
        <v>0</v>
      </c>
      <c r="K112" s="191" t="s">
        <v>135</v>
      </c>
      <c r="L112" s="196"/>
      <c r="M112" s="197" t="s">
        <v>3</v>
      </c>
      <c r="N112" s="198" t="s">
        <v>53</v>
      </c>
      <c r="O112" s="70"/>
      <c r="P112" s="172">
        <f>O112*H112</f>
        <v>0</v>
      </c>
      <c r="Q112" s="172">
        <v>0.001</v>
      </c>
      <c r="R112" s="172">
        <f>Q112*H112</f>
        <v>0.054300000000000001</v>
      </c>
      <c r="S112" s="172">
        <v>0</v>
      </c>
      <c r="T112" s="17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74" t="s">
        <v>166</v>
      </c>
      <c r="AT112" s="174" t="s">
        <v>184</v>
      </c>
      <c r="AU112" s="174" t="s">
        <v>91</v>
      </c>
      <c r="AY112" s="17" t="s">
        <v>129</v>
      </c>
      <c r="BE112" s="175">
        <f>IF(N112="základní",J112,0)</f>
        <v>0</v>
      </c>
      <c r="BF112" s="175">
        <f>IF(N112="snížená",J112,0)</f>
        <v>0</v>
      </c>
      <c r="BG112" s="175">
        <f>IF(N112="zákl. přenesená",J112,0)</f>
        <v>0</v>
      </c>
      <c r="BH112" s="175">
        <f>IF(N112="sníž. přenesená",J112,0)</f>
        <v>0</v>
      </c>
      <c r="BI112" s="175">
        <f>IF(N112="nulová",J112,0)</f>
        <v>0</v>
      </c>
      <c r="BJ112" s="17" t="s">
        <v>22</v>
      </c>
      <c r="BK112" s="175">
        <f>ROUND(I112*H112,2)</f>
        <v>0</v>
      </c>
      <c r="BL112" s="17" t="s">
        <v>136</v>
      </c>
      <c r="BM112" s="174" t="s">
        <v>188</v>
      </c>
    </row>
    <row r="113" s="2" customFormat="1" ht="24.15" customHeight="1">
      <c r="A113" s="36"/>
      <c r="B113" s="162"/>
      <c r="C113" s="163" t="s">
        <v>189</v>
      </c>
      <c r="D113" s="163" t="s">
        <v>131</v>
      </c>
      <c r="E113" s="164" t="s">
        <v>190</v>
      </c>
      <c r="F113" s="165" t="s">
        <v>191</v>
      </c>
      <c r="G113" s="166" t="s">
        <v>181</v>
      </c>
      <c r="H113" s="167">
        <v>10975</v>
      </c>
      <c r="I113" s="168"/>
      <c r="J113" s="169">
        <f>ROUND(I113*H113,2)</f>
        <v>0</v>
      </c>
      <c r="K113" s="165" t="s">
        <v>135</v>
      </c>
      <c r="L113" s="37"/>
      <c r="M113" s="170" t="s">
        <v>3</v>
      </c>
      <c r="N113" s="171" t="s">
        <v>53</v>
      </c>
      <c r="O113" s="70"/>
      <c r="P113" s="172">
        <f>O113*H113</f>
        <v>0</v>
      </c>
      <c r="Q113" s="172">
        <v>0</v>
      </c>
      <c r="R113" s="172">
        <f>Q113*H113</f>
        <v>0</v>
      </c>
      <c r="S113" s="172">
        <v>0</v>
      </c>
      <c r="T113" s="17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4" t="s">
        <v>136</v>
      </c>
      <c r="AT113" s="174" t="s">
        <v>131</v>
      </c>
      <c r="AU113" s="174" t="s">
        <v>91</v>
      </c>
      <c r="AY113" s="17" t="s">
        <v>129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22</v>
      </c>
      <c r="BK113" s="175">
        <f>ROUND(I113*H113,2)</f>
        <v>0</v>
      </c>
      <c r="BL113" s="17" t="s">
        <v>136</v>
      </c>
      <c r="BM113" s="174" t="s">
        <v>192</v>
      </c>
    </row>
    <row r="114" s="2" customFormat="1" ht="49.05" customHeight="1">
      <c r="A114" s="36"/>
      <c r="B114" s="162"/>
      <c r="C114" s="163" t="s">
        <v>193</v>
      </c>
      <c r="D114" s="163" t="s">
        <v>131</v>
      </c>
      <c r="E114" s="164" t="s">
        <v>194</v>
      </c>
      <c r="F114" s="165" t="s">
        <v>195</v>
      </c>
      <c r="G114" s="166" t="s">
        <v>181</v>
      </c>
      <c r="H114" s="167">
        <v>1868</v>
      </c>
      <c r="I114" s="168"/>
      <c r="J114" s="169">
        <f>ROUND(I114*H114,2)</f>
        <v>0</v>
      </c>
      <c r="K114" s="165" t="s">
        <v>135</v>
      </c>
      <c r="L114" s="37"/>
      <c r="M114" s="170" t="s">
        <v>3</v>
      </c>
      <c r="N114" s="171" t="s">
        <v>53</v>
      </c>
      <c r="O114" s="70"/>
      <c r="P114" s="172">
        <f>O114*H114</f>
        <v>0</v>
      </c>
      <c r="Q114" s="172">
        <v>0</v>
      </c>
      <c r="R114" s="172">
        <f>Q114*H114</f>
        <v>0</v>
      </c>
      <c r="S114" s="172">
        <v>0</v>
      </c>
      <c r="T114" s="17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74" t="s">
        <v>136</v>
      </c>
      <c r="AT114" s="174" t="s">
        <v>131</v>
      </c>
      <c r="AU114" s="174" t="s">
        <v>91</v>
      </c>
      <c r="AY114" s="17" t="s">
        <v>129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17" t="s">
        <v>22</v>
      </c>
      <c r="BK114" s="175">
        <f>ROUND(I114*H114,2)</f>
        <v>0</v>
      </c>
      <c r="BL114" s="17" t="s">
        <v>136</v>
      </c>
      <c r="BM114" s="174" t="s">
        <v>196</v>
      </c>
    </row>
    <row r="115" s="2" customFormat="1" ht="37.8" customHeight="1">
      <c r="A115" s="36"/>
      <c r="B115" s="162"/>
      <c r="C115" s="163" t="s">
        <v>9</v>
      </c>
      <c r="D115" s="163" t="s">
        <v>131</v>
      </c>
      <c r="E115" s="164" t="s">
        <v>197</v>
      </c>
      <c r="F115" s="165" t="s">
        <v>198</v>
      </c>
      <c r="G115" s="166" t="s">
        <v>181</v>
      </c>
      <c r="H115" s="167">
        <v>1868</v>
      </c>
      <c r="I115" s="168"/>
      <c r="J115" s="169">
        <f>ROUND(I115*H115,2)</f>
        <v>0</v>
      </c>
      <c r="K115" s="165" t="s">
        <v>135</v>
      </c>
      <c r="L115" s="37"/>
      <c r="M115" s="170" t="s">
        <v>3</v>
      </c>
      <c r="N115" s="171" t="s">
        <v>53</v>
      </c>
      <c r="O115" s="70"/>
      <c r="P115" s="172">
        <f>O115*H115</f>
        <v>0</v>
      </c>
      <c r="Q115" s="172">
        <v>0</v>
      </c>
      <c r="R115" s="172">
        <f>Q115*H115</f>
        <v>0</v>
      </c>
      <c r="S115" s="172">
        <v>0</v>
      </c>
      <c r="T115" s="17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74" t="s">
        <v>136</v>
      </c>
      <c r="AT115" s="174" t="s">
        <v>131</v>
      </c>
      <c r="AU115" s="174" t="s">
        <v>91</v>
      </c>
      <c r="AY115" s="17" t="s">
        <v>129</v>
      </c>
      <c r="BE115" s="175">
        <f>IF(N115="základní",J115,0)</f>
        <v>0</v>
      </c>
      <c r="BF115" s="175">
        <f>IF(N115="snížená",J115,0)</f>
        <v>0</v>
      </c>
      <c r="BG115" s="175">
        <f>IF(N115="zákl. přenesená",J115,0)</f>
        <v>0</v>
      </c>
      <c r="BH115" s="175">
        <f>IF(N115="sníž. přenesená",J115,0)</f>
        <v>0</v>
      </c>
      <c r="BI115" s="175">
        <f>IF(N115="nulová",J115,0)</f>
        <v>0</v>
      </c>
      <c r="BJ115" s="17" t="s">
        <v>22</v>
      </c>
      <c r="BK115" s="175">
        <f>ROUND(I115*H115,2)</f>
        <v>0</v>
      </c>
      <c r="BL115" s="17" t="s">
        <v>136</v>
      </c>
      <c r="BM115" s="174" t="s">
        <v>199</v>
      </c>
    </row>
    <row r="116" s="2" customFormat="1" ht="14.4" customHeight="1">
      <c r="A116" s="36"/>
      <c r="B116" s="162"/>
      <c r="C116" s="163" t="s">
        <v>200</v>
      </c>
      <c r="D116" s="163" t="s">
        <v>131</v>
      </c>
      <c r="E116" s="164" t="s">
        <v>201</v>
      </c>
      <c r="F116" s="165" t="s">
        <v>202</v>
      </c>
      <c r="G116" s="166" t="s">
        <v>134</v>
      </c>
      <c r="H116" s="167">
        <v>420.19999999999999</v>
      </c>
      <c r="I116" s="168"/>
      <c r="J116" s="169">
        <f>ROUND(I116*H116,2)</f>
        <v>0</v>
      </c>
      <c r="K116" s="165" t="s">
        <v>3</v>
      </c>
      <c r="L116" s="37"/>
      <c r="M116" s="170" t="s">
        <v>3</v>
      </c>
      <c r="N116" s="171" t="s">
        <v>53</v>
      </c>
      <c r="O116" s="70"/>
      <c r="P116" s="172">
        <f>O116*H116</f>
        <v>0</v>
      </c>
      <c r="Q116" s="172">
        <v>1.8</v>
      </c>
      <c r="R116" s="172">
        <f>Q116*H116</f>
        <v>756.36000000000001</v>
      </c>
      <c r="S116" s="172">
        <v>0</v>
      </c>
      <c r="T116" s="17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74" t="s">
        <v>136</v>
      </c>
      <c r="AT116" s="174" t="s">
        <v>131</v>
      </c>
      <c r="AU116" s="174" t="s">
        <v>91</v>
      </c>
      <c r="AY116" s="17" t="s">
        <v>129</v>
      </c>
      <c r="BE116" s="175">
        <f>IF(N116="základní",J116,0)</f>
        <v>0</v>
      </c>
      <c r="BF116" s="175">
        <f>IF(N116="snížená",J116,0)</f>
        <v>0</v>
      </c>
      <c r="BG116" s="175">
        <f>IF(N116="zákl. přenesená",J116,0)</f>
        <v>0</v>
      </c>
      <c r="BH116" s="175">
        <f>IF(N116="sníž. přenesená",J116,0)</f>
        <v>0</v>
      </c>
      <c r="BI116" s="175">
        <f>IF(N116="nulová",J116,0)</f>
        <v>0</v>
      </c>
      <c r="BJ116" s="17" t="s">
        <v>22</v>
      </c>
      <c r="BK116" s="175">
        <f>ROUND(I116*H116,2)</f>
        <v>0</v>
      </c>
      <c r="BL116" s="17" t="s">
        <v>136</v>
      </c>
      <c r="BM116" s="174" t="s">
        <v>203</v>
      </c>
    </row>
    <row r="117" s="13" customFormat="1">
      <c r="A117" s="13"/>
      <c r="B117" s="176"/>
      <c r="C117" s="13"/>
      <c r="D117" s="177" t="s">
        <v>141</v>
      </c>
      <c r="E117" s="178" t="s">
        <v>3</v>
      </c>
      <c r="F117" s="179" t="s">
        <v>204</v>
      </c>
      <c r="G117" s="13"/>
      <c r="H117" s="180">
        <v>420.19999999999999</v>
      </c>
      <c r="I117" s="181"/>
      <c r="J117" s="13"/>
      <c r="K117" s="13"/>
      <c r="L117" s="176"/>
      <c r="M117" s="182"/>
      <c r="N117" s="183"/>
      <c r="O117" s="183"/>
      <c r="P117" s="183"/>
      <c r="Q117" s="183"/>
      <c r="R117" s="183"/>
      <c r="S117" s="183"/>
      <c r="T117" s="18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78" t="s">
        <v>141</v>
      </c>
      <c r="AU117" s="178" t="s">
        <v>91</v>
      </c>
      <c r="AV117" s="13" t="s">
        <v>91</v>
      </c>
      <c r="AW117" s="13" t="s">
        <v>41</v>
      </c>
      <c r="AX117" s="13" t="s">
        <v>22</v>
      </c>
      <c r="AY117" s="178" t="s">
        <v>129</v>
      </c>
    </row>
    <row r="118" s="2" customFormat="1" ht="24.15" customHeight="1">
      <c r="A118" s="36"/>
      <c r="B118" s="162"/>
      <c r="C118" s="163" t="s">
        <v>205</v>
      </c>
      <c r="D118" s="163" t="s">
        <v>131</v>
      </c>
      <c r="E118" s="164" t="s">
        <v>206</v>
      </c>
      <c r="F118" s="165" t="s">
        <v>207</v>
      </c>
      <c r="G118" s="166" t="s">
        <v>134</v>
      </c>
      <c r="H118" s="167">
        <v>543</v>
      </c>
      <c r="I118" s="168"/>
      <c r="J118" s="169">
        <f>ROUND(I118*H118,2)</f>
        <v>0</v>
      </c>
      <c r="K118" s="165" t="s">
        <v>3</v>
      </c>
      <c r="L118" s="37"/>
      <c r="M118" s="170" t="s">
        <v>3</v>
      </c>
      <c r="N118" s="171" t="s">
        <v>53</v>
      </c>
      <c r="O118" s="70"/>
      <c r="P118" s="172">
        <f>O118*H118</f>
        <v>0</v>
      </c>
      <c r="Q118" s="172">
        <v>0.20999999999999999</v>
      </c>
      <c r="R118" s="172">
        <f>Q118*H118</f>
        <v>114.03</v>
      </c>
      <c r="S118" s="172">
        <v>0</v>
      </c>
      <c r="T118" s="17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74" t="s">
        <v>136</v>
      </c>
      <c r="AT118" s="174" t="s">
        <v>131</v>
      </c>
      <c r="AU118" s="174" t="s">
        <v>91</v>
      </c>
      <c r="AY118" s="17" t="s">
        <v>129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7" t="s">
        <v>22</v>
      </c>
      <c r="BK118" s="175">
        <f>ROUND(I118*H118,2)</f>
        <v>0</v>
      </c>
      <c r="BL118" s="17" t="s">
        <v>136</v>
      </c>
      <c r="BM118" s="174" t="s">
        <v>208</v>
      </c>
    </row>
    <row r="119" s="13" customFormat="1">
      <c r="A119" s="13"/>
      <c r="B119" s="176"/>
      <c r="C119" s="13"/>
      <c r="D119" s="177" t="s">
        <v>141</v>
      </c>
      <c r="E119" s="178" t="s">
        <v>3</v>
      </c>
      <c r="F119" s="179" t="s">
        <v>209</v>
      </c>
      <c r="G119" s="13"/>
      <c r="H119" s="180">
        <v>543</v>
      </c>
      <c r="I119" s="181"/>
      <c r="J119" s="13"/>
      <c r="K119" s="13"/>
      <c r="L119" s="176"/>
      <c r="M119" s="182"/>
      <c r="N119" s="183"/>
      <c r="O119" s="183"/>
      <c r="P119" s="183"/>
      <c r="Q119" s="183"/>
      <c r="R119" s="183"/>
      <c r="S119" s="183"/>
      <c r="T119" s="18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78" t="s">
        <v>141</v>
      </c>
      <c r="AU119" s="178" t="s">
        <v>91</v>
      </c>
      <c r="AV119" s="13" t="s">
        <v>91</v>
      </c>
      <c r="AW119" s="13" t="s">
        <v>41</v>
      </c>
      <c r="AX119" s="13" t="s">
        <v>22</v>
      </c>
      <c r="AY119" s="178" t="s">
        <v>129</v>
      </c>
    </row>
    <row r="120" s="2" customFormat="1" ht="24.15" customHeight="1">
      <c r="A120" s="36"/>
      <c r="B120" s="162"/>
      <c r="C120" s="163" t="s">
        <v>210</v>
      </c>
      <c r="D120" s="163" t="s">
        <v>131</v>
      </c>
      <c r="E120" s="164" t="s">
        <v>211</v>
      </c>
      <c r="F120" s="165" t="s">
        <v>212</v>
      </c>
      <c r="G120" s="166" t="s">
        <v>134</v>
      </c>
      <c r="H120" s="167">
        <v>3516</v>
      </c>
      <c r="I120" s="168"/>
      <c r="J120" s="169">
        <f>ROUND(I120*H120,2)</f>
        <v>0</v>
      </c>
      <c r="K120" s="165" t="s">
        <v>3</v>
      </c>
      <c r="L120" s="37"/>
      <c r="M120" s="170" t="s">
        <v>3</v>
      </c>
      <c r="N120" s="171" t="s">
        <v>53</v>
      </c>
      <c r="O120" s="70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74" t="s">
        <v>136</v>
      </c>
      <c r="AT120" s="174" t="s">
        <v>131</v>
      </c>
      <c r="AU120" s="174" t="s">
        <v>91</v>
      </c>
      <c r="AY120" s="17" t="s">
        <v>129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7" t="s">
        <v>22</v>
      </c>
      <c r="BK120" s="175">
        <f>ROUND(I120*H120,2)</f>
        <v>0</v>
      </c>
      <c r="BL120" s="17" t="s">
        <v>136</v>
      </c>
      <c r="BM120" s="174" t="s">
        <v>213</v>
      </c>
    </row>
    <row r="121" s="13" customFormat="1">
      <c r="A121" s="13"/>
      <c r="B121" s="176"/>
      <c r="C121" s="13"/>
      <c r="D121" s="177" t="s">
        <v>141</v>
      </c>
      <c r="E121" s="178" t="s">
        <v>3</v>
      </c>
      <c r="F121" s="179" t="s">
        <v>214</v>
      </c>
      <c r="G121" s="13"/>
      <c r="H121" s="180">
        <v>3516</v>
      </c>
      <c r="I121" s="181"/>
      <c r="J121" s="13"/>
      <c r="K121" s="13"/>
      <c r="L121" s="176"/>
      <c r="M121" s="182"/>
      <c r="N121" s="183"/>
      <c r="O121" s="183"/>
      <c r="P121" s="183"/>
      <c r="Q121" s="183"/>
      <c r="R121" s="183"/>
      <c r="S121" s="183"/>
      <c r="T121" s="18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8" t="s">
        <v>141</v>
      </c>
      <c r="AU121" s="178" t="s">
        <v>91</v>
      </c>
      <c r="AV121" s="13" t="s">
        <v>91</v>
      </c>
      <c r="AW121" s="13" t="s">
        <v>41</v>
      </c>
      <c r="AX121" s="13" t="s">
        <v>22</v>
      </c>
      <c r="AY121" s="178" t="s">
        <v>129</v>
      </c>
    </row>
    <row r="122" s="2" customFormat="1" ht="14.4" customHeight="1">
      <c r="A122" s="36"/>
      <c r="B122" s="162"/>
      <c r="C122" s="163" t="s">
        <v>215</v>
      </c>
      <c r="D122" s="163" t="s">
        <v>131</v>
      </c>
      <c r="E122" s="164" t="s">
        <v>216</v>
      </c>
      <c r="F122" s="165" t="s">
        <v>217</v>
      </c>
      <c r="G122" s="166" t="s">
        <v>134</v>
      </c>
      <c r="H122" s="167">
        <v>2786</v>
      </c>
      <c r="I122" s="168"/>
      <c r="J122" s="169">
        <f>ROUND(I122*H122,2)</f>
        <v>0</v>
      </c>
      <c r="K122" s="165" t="s">
        <v>3</v>
      </c>
      <c r="L122" s="37"/>
      <c r="M122" s="170" t="s">
        <v>3</v>
      </c>
      <c r="N122" s="171" t="s">
        <v>53</v>
      </c>
      <c r="O122" s="70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4" t="s">
        <v>136</v>
      </c>
      <c r="AT122" s="174" t="s">
        <v>131</v>
      </c>
      <c r="AU122" s="174" t="s">
        <v>91</v>
      </c>
      <c r="AY122" s="17" t="s">
        <v>129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7" t="s">
        <v>22</v>
      </c>
      <c r="BK122" s="175">
        <f>ROUND(I122*H122,2)</f>
        <v>0</v>
      </c>
      <c r="BL122" s="17" t="s">
        <v>136</v>
      </c>
      <c r="BM122" s="174" t="s">
        <v>218</v>
      </c>
    </row>
    <row r="123" s="13" customFormat="1">
      <c r="A123" s="13"/>
      <c r="B123" s="176"/>
      <c r="C123" s="13"/>
      <c r="D123" s="177" t="s">
        <v>141</v>
      </c>
      <c r="E123" s="178" t="s">
        <v>3</v>
      </c>
      <c r="F123" s="179" t="s">
        <v>219</v>
      </c>
      <c r="G123" s="13"/>
      <c r="H123" s="180">
        <v>2786</v>
      </c>
      <c r="I123" s="181"/>
      <c r="J123" s="13"/>
      <c r="K123" s="13"/>
      <c r="L123" s="176"/>
      <c r="M123" s="182"/>
      <c r="N123" s="183"/>
      <c r="O123" s="183"/>
      <c r="P123" s="183"/>
      <c r="Q123" s="183"/>
      <c r="R123" s="183"/>
      <c r="S123" s="183"/>
      <c r="T123" s="18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8" t="s">
        <v>141</v>
      </c>
      <c r="AU123" s="178" t="s">
        <v>91</v>
      </c>
      <c r="AV123" s="13" t="s">
        <v>91</v>
      </c>
      <c r="AW123" s="13" t="s">
        <v>41</v>
      </c>
      <c r="AX123" s="13" t="s">
        <v>22</v>
      </c>
      <c r="AY123" s="178" t="s">
        <v>129</v>
      </c>
    </row>
    <row r="124" s="12" customFormat="1" ht="22.8" customHeight="1">
      <c r="A124" s="12"/>
      <c r="B124" s="149"/>
      <c r="C124" s="12"/>
      <c r="D124" s="150" t="s">
        <v>81</v>
      </c>
      <c r="E124" s="160" t="s">
        <v>91</v>
      </c>
      <c r="F124" s="160" t="s">
        <v>220</v>
      </c>
      <c r="G124" s="12"/>
      <c r="H124" s="12"/>
      <c r="I124" s="152"/>
      <c r="J124" s="161">
        <f>BK124</f>
        <v>0</v>
      </c>
      <c r="K124" s="12"/>
      <c r="L124" s="149"/>
      <c r="M124" s="154"/>
      <c r="N124" s="155"/>
      <c r="O124" s="155"/>
      <c r="P124" s="156">
        <f>SUM(P125:P126)</f>
        <v>0</v>
      </c>
      <c r="Q124" s="155"/>
      <c r="R124" s="156">
        <f>SUM(R125:R126)</f>
        <v>10.717614999999999</v>
      </c>
      <c r="S124" s="155"/>
      <c r="T124" s="157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0" t="s">
        <v>22</v>
      </c>
      <c r="AT124" s="158" t="s">
        <v>81</v>
      </c>
      <c r="AU124" s="158" t="s">
        <v>22</v>
      </c>
      <c r="AY124" s="150" t="s">
        <v>129</v>
      </c>
      <c r="BK124" s="159">
        <f>SUM(BK125:BK126)</f>
        <v>0</v>
      </c>
    </row>
    <row r="125" s="2" customFormat="1" ht="24.15" customHeight="1">
      <c r="A125" s="36"/>
      <c r="B125" s="162"/>
      <c r="C125" s="163" t="s">
        <v>221</v>
      </c>
      <c r="D125" s="163" t="s">
        <v>131</v>
      </c>
      <c r="E125" s="164" t="s">
        <v>222</v>
      </c>
      <c r="F125" s="165" t="s">
        <v>223</v>
      </c>
      <c r="G125" s="166" t="s">
        <v>134</v>
      </c>
      <c r="H125" s="167">
        <v>4.75</v>
      </c>
      <c r="I125" s="168"/>
      <c r="J125" s="169">
        <f>ROUND(I125*H125,2)</f>
        <v>0</v>
      </c>
      <c r="K125" s="165" t="s">
        <v>135</v>
      </c>
      <c r="L125" s="37"/>
      <c r="M125" s="170" t="s">
        <v>3</v>
      </c>
      <c r="N125" s="171" t="s">
        <v>53</v>
      </c>
      <c r="O125" s="70"/>
      <c r="P125" s="172">
        <f>O125*H125</f>
        <v>0</v>
      </c>
      <c r="Q125" s="172">
        <v>2.2563399999999998</v>
      </c>
      <c r="R125" s="172">
        <f>Q125*H125</f>
        <v>10.717614999999999</v>
      </c>
      <c r="S125" s="172">
        <v>0</v>
      </c>
      <c r="T125" s="17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4" t="s">
        <v>136</v>
      </c>
      <c r="AT125" s="174" t="s">
        <v>131</v>
      </c>
      <c r="AU125" s="174" t="s">
        <v>91</v>
      </c>
      <c r="AY125" s="17" t="s">
        <v>129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22</v>
      </c>
      <c r="BK125" s="175">
        <f>ROUND(I125*H125,2)</f>
        <v>0</v>
      </c>
      <c r="BL125" s="17" t="s">
        <v>136</v>
      </c>
      <c r="BM125" s="174" t="s">
        <v>224</v>
      </c>
    </row>
    <row r="126" s="13" customFormat="1">
      <c r="A126" s="13"/>
      <c r="B126" s="176"/>
      <c r="C126" s="13"/>
      <c r="D126" s="177" t="s">
        <v>141</v>
      </c>
      <c r="E126" s="178" t="s">
        <v>3</v>
      </c>
      <c r="F126" s="179" t="s">
        <v>225</v>
      </c>
      <c r="G126" s="13"/>
      <c r="H126" s="180">
        <v>4.75</v>
      </c>
      <c r="I126" s="181"/>
      <c r="J126" s="13"/>
      <c r="K126" s="13"/>
      <c r="L126" s="176"/>
      <c r="M126" s="182"/>
      <c r="N126" s="183"/>
      <c r="O126" s="183"/>
      <c r="P126" s="183"/>
      <c r="Q126" s="183"/>
      <c r="R126" s="183"/>
      <c r="S126" s="183"/>
      <c r="T126" s="18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8" t="s">
        <v>141</v>
      </c>
      <c r="AU126" s="178" t="s">
        <v>91</v>
      </c>
      <c r="AV126" s="13" t="s">
        <v>91</v>
      </c>
      <c r="AW126" s="13" t="s">
        <v>41</v>
      </c>
      <c r="AX126" s="13" t="s">
        <v>22</v>
      </c>
      <c r="AY126" s="178" t="s">
        <v>129</v>
      </c>
    </row>
    <row r="127" s="12" customFormat="1" ht="22.8" customHeight="1">
      <c r="A127" s="12"/>
      <c r="B127" s="149"/>
      <c r="C127" s="12"/>
      <c r="D127" s="150" t="s">
        <v>81</v>
      </c>
      <c r="E127" s="160" t="s">
        <v>143</v>
      </c>
      <c r="F127" s="160" t="s">
        <v>226</v>
      </c>
      <c r="G127" s="12"/>
      <c r="H127" s="12"/>
      <c r="I127" s="152"/>
      <c r="J127" s="161">
        <f>BK127</f>
        <v>0</v>
      </c>
      <c r="K127" s="12"/>
      <c r="L127" s="149"/>
      <c r="M127" s="154"/>
      <c r="N127" s="155"/>
      <c r="O127" s="155"/>
      <c r="P127" s="156">
        <f>SUM(P128:P129)</f>
        <v>0</v>
      </c>
      <c r="Q127" s="155"/>
      <c r="R127" s="156">
        <f>SUM(R128:R129)</f>
        <v>49.159110000000005</v>
      </c>
      <c r="S127" s="155"/>
      <c r="T127" s="157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22</v>
      </c>
      <c r="AT127" s="158" t="s">
        <v>81</v>
      </c>
      <c r="AU127" s="158" t="s">
        <v>22</v>
      </c>
      <c r="AY127" s="150" t="s">
        <v>129</v>
      </c>
      <c r="BK127" s="159">
        <f>SUM(BK128:BK129)</f>
        <v>0</v>
      </c>
    </row>
    <row r="128" s="2" customFormat="1" ht="24.15" customHeight="1">
      <c r="A128" s="36"/>
      <c r="B128" s="162"/>
      <c r="C128" s="163" t="s">
        <v>8</v>
      </c>
      <c r="D128" s="163" t="s">
        <v>131</v>
      </c>
      <c r="E128" s="164" t="s">
        <v>227</v>
      </c>
      <c r="F128" s="165" t="s">
        <v>228</v>
      </c>
      <c r="G128" s="166" t="s">
        <v>229</v>
      </c>
      <c r="H128" s="167">
        <v>11</v>
      </c>
      <c r="I128" s="168"/>
      <c r="J128" s="169">
        <f>ROUND(I128*H128,2)</f>
        <v>0</v>
      </c>
      <c r="K128" s="165" t="s">
        <v>135</v>
      </c>
      <c r="L128" s="37"/>
      <c r="M128" s="170" t="s">
        <v>3</v>
      </c>
      <c r="N128" s="171" t="s">
        <v>53</v>
      </c>
      <c r="O128" s="70"/>
      <c r="P128" s="172">
        <f>O128*H128</f>
        <v>0</v>
      </c>
      <c r="Q128" s="172">
        <v>0.14401</v>
      </c>
      <c r="R128" s="172">
        <f>Q128*H128</f>
        <v>1.5841099999999999</v>
      </c>
      <c r="S128" s="172">
        <v>0</v>
      </c>
      <c r="T128" s="17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4" t="s">
        <v>136</v>
      </c>
      <c r="AT128" s="174" t="s">
        <v>131</v>
      </c>
      <c r="AU128" s="174" t="s">
        <v>91</v>
      </c>
      <c r="AY128" s="17" t="s">
        <v>129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22</v>
      </c>
      <c r="BK128" s="175">
        <f>ROUND(I128*H128,2)</f>
        <v>0</v>
      </c>
      <c r="BL128" s="17" t="s">
        <v>136</v>
      </c>
      <c r="BM128" s="174" t="s">
        <v>230</v>
      </c>
    </row>
    <row r="129" s="2" customFormat="1" ht="24.15" customHeight="1">
      <c r="A129" s="36"/>
      <c r="B129" s="162"/>
      <c r="C129" s="189" t="s">
        <v>231</v>
      </c>
      <c r="D129" s="189" t="s">
        <v>184</v>
      </c>
      <c r="E129" s="190" t="s">
        <v>232</v>
      </c>
      <c r="F129" s="191" t="s">
        <v>233</v>
      </c>
      <c r="G129" s="192" t="s">
        <v>229</v>
      </c>
      <c r="H129" s="193">
        <v>11</v>
      </c>
      <c r="I129" s="194"/>
      <c r="J129" s="195">
        <f>ROUND(I129*H129,2)</f>
        <v>0</v>
      </c>
      <c r="K129" s="191" t="s">
        <v>3</v>
      </c>
      <c r="L129" s="196"/>
      <c r="M129" s="197" t="s">
        <v>3</v>
      </c>
      <c r="N129" s="198" t="s">
        <v>53</v>
      </c>
      <c r="O129" s="70"/>
      <c r="P129" s="172">
        <f>O129*H129</f>
        <v>0</v>
      </c>
      <c r="Q129" s="172">
        <v>4.3250000000000002</v>
      </c>
      <c r="R129" s="172">
        <f>Q129*H129</f>
        <v>47.575000000000003</v>
      </c>
      <c r="S129" s="172">
        <v>0</v>
      </c>
      <c r="T129" s="17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4" t="s">
        <v>166</v>
      </c>
      <c r="AT129" s="174" t="s">
        <v>184</v>
      </c>
      <c r="AU129" s="174" t="s">
        <v>91</v>
      </c>
      <c r="AY129" s="17" t="s">
        <v>129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22</v>
      </c>
      <c r="BK129" s="175">
        <f>ROUND(I129*H129,2)</f>
        <v>0</v>
      </c>
      <c r="BL129" s="17" t="s">
        <v>136</v>
      </c>
      <c r="BM129" s="174" t="s">
        <v>234</v>
      </c>
    </row>
    <row r="130" s="12" customFormat="1" ht="22.8" customHeight="1">
      <c r="A130" s="12"/>
      <c r="B130" s="149"/>
      <c r="C130" s="12"/>
      <c r="D130" s="150" t="s">
        <v>81</v>
      </c>
      <c r="E130" s="160" t="s">
        <v>136</v>
      </c>
      <c r="F130" s="160" t="s">
        <v>235</v>
      </c>
      <c r="G130" s="12"/>
      <c r="H130" s="12"/>
      <c r="I130" s="152"/>
      <c r="J130" s="161">
        <f>BK130</f>
        <v>0</v>
      </c>
      <c r="K130" s="12"/>
      <c r="L130" s="149"/>
      <c r="M130" s="154"/>
      <c r="N130" s="155"/>
      <c r="O130" s="155"/>
      <c r="P130" s="156">
        <f>SUM(P131:P134)</f>
        <v>0</v>
      </c>
      <c r="Q130" s="155"/>
      <c r="R130" s="156">
        <f>SUM(R131:R134)</f>
        <v>26.080016999999998</v>
      </c>
      <c r="S130" s="155"/>
      <c r="T130" s="157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0" t="s">
        <v>22</v>
      </c>
      <c r="AT130" s="158" t="s">
        <v>81</v>
      </c>
      <c r="AU130" s="158" t="s">
        <v>22</v>
      </c>
      <c r="AY130" s="150" t="s">
        <v>129</v>
      </c>
      <c r="BK130" s="159">
        <f>SUM(BK131:BK134)</f>
        <v>0</v>
      </c>
    </row>
    <row r="131" s="2" customFormat="1" ht="24.15" customHeight="1">
      <c r="A131" s="36"/>
      <c r="B131" s="162"/>
      <c r="C131" s="163" t="s">
        <v>236</v>
      </c>
      <c r="D131" s="163" t="s">
        <v>131</v>
      </c>
      <c r="E131" s="164" t="s">
        <v>237</v>
      </c>
      <c r="F131" s="165" t="s">
        <v>238</v>
      </c>
      <c r="G131" s="166" t="s">
        <v>181</v>
      </c>
      <c r="H131" s="167">
        <v>22.100000000000001</v>
      </c>
      <c r="I131" s="168"/>
      <c r="J131" s="169">
        <f>ROUND(I131*H131,2)</f>
        <v>0</v>
      </c>
      <c r="K131" s="165" t="s">
        <v>135</v>
      </c>
      <c r="L131" s="37"/>
      <c r="M131" s="170" t="s">
        <v>3</v>
      </c>
      <c r="N131" s="171" t="s">
        <v>53</v>
      </c>
      <c r="O131" s="70"/>
      <c r="P131" s="172">
        <f>O131*H131</f>
        <v>0</v>
      </c>
      <c r="Q131" s="172">
        <v>0.36435000000000001</v>
      </c>
      <c r="R131" s="172">
        <f>Q131*H131</f>
        <v>8.0521349999999998</v>
      </c>
      <c r="S131" s="172">
        <v>0</v>
      </c>
      <c r="T131" s="17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4" t="s">
        <v>136</v>
      </c>
      <c r="AT131" s="174" t="s">
        <v>131</v>
      </c>
      <c r="AU131" s="174" t="s">
        <v>91</v>
      </c>
      <c r="AY131" s="17" t="s">
        <v>129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22</v>
      </c>
      <c r="BK131" s="175">
        <f>ROUND(I131*H131,2)</f>
        <v>0</v>
      </c>
      <c r="BL131" s="17" t="s">
        <v>136</v>
      </c>
      <c r="BM131" s="174" t="s">
        <v>239</v>
      </c>
    </row>
    <row r="132" s="2" customFormat="1" ht="24.15" customHeight="1">
      <c r="A132" s="36"/>
      <c r="B132" s="162"/>
      <c r="C132" s="163" t="s">
        <v>240</v>
      </c>
      <c r="D132" s="163" t="s">
        <v>131</v>
      </c>
      <c r="E132" s="164" t="s">
        <v>241</v>
      </c>
      <c r="F132" s="165" t="s">
        <v>242</v>
      </c>
      <c r="G132" s="166" t="s">
        <v>229</v>
      </c>
      <c r="H132" s="167">
        <v>11</v>
      </c>
      <c r="I132" s="168"/>
      <c r="J132" s="169">
        <f>ROUND(I132*H132,2)</f>
        <v>0</v>
      </c>
      <c r="K132" s="165" t="s">
        <v>135</v>
      </c>
      <c r="L132" s="37"/>
      <c r="M132" s="170" t="s">
        <v>3</v>
      </c>
      <c r="N132" s="171" t="s">
        <v>53</v>
      </c>
      <c r="O132" s="70"/>
      <c r="P132" s="172">
        <f>O132*H132</f>
        <v>0</v>
      </c>
      <c r="Q132" s="172">
        <v>0.00165</v>
      </c>
      <c r="R132" s="172">
        <f>Q132*H132</f>
        <v>0.018149999999999999</v>
      </c>
      <c r="S132" s="172">
        <v>0</v>
      </c>
      <c r="T132" s="17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4" t="s">
        <v>136</v>
      </c>
      <c r="AT132" s="174" t="s">
        <v>131</v>
      </c>
      <c r="AU132" s="174" t="s">
        <v>91</v>
      </c>
      <c r="AY132" s="17" t="s">
        <v>129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22</v>
      </c>
      <c r="BK132" s="175">
        <f>ROUND(I132*H132,2)</f>
        <v>0</v>
      </c>
      <c r="BL132" s="17" t="s">
        <v>136</v>
      </c>
      <c r="BM132" s="174" t="s">
        <v>243</v>
      </c>
    </row>
    <row r="133" s="2" customFormat="1" ht="14.4" customHeight="1">
      <c r="A133" s="36"/>
      <c r="B133" s="162"/>
      <c r="C133" s="189" t="s">
        <v>244</v>
      </c>
      <c r="D133" s="189" t="s">
        <v>184</v>
      </c>
      <c r="E133" s="190" t="s">
        <v>245</v>
      </c>
      <c r="F133" s="191" t="s">
        <v>246</v>
      </c>
      <c r="G133" s="192" t="s">
        <v>229</v>
      </c>
      <c r="H133" s="193">
        <v>11</v>
      </c>
      <c r="I133" s="194"/>
      <c r="J133" s="195">
        <f>ROUND(I133*H133,2)</f>
        <v>0</v>
      </c>
      <c r="K133" s="191" t="s">
        <v>3</v>
      </c>
      <c r="L133" s="196"/>
      <c r="M133" s="197" t="s">
        <v>3</v>
      </c>
      <c r="N133" s="198" t="s">
        <v>53</v>
      </c>
      <c r="O133" s="70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4" t="s">
        <v>166</v>
      </c>
      <c r="AT133" s="174" t="s">
        <v>184</v>
      </c>
      <c r="AU133" s="174" t="s">
        <v>91</v>
      </c>
      <c r="AY133" s="17" t="s">
        <v>129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22</v>
      </c>
      <c r="BK133" s="175">
        <f>ROUND(I133*H133,2)</f>
        <v>0</v>
      </c>
      <c r="BL133" s="17" t="s">
        <v>136</v>
      </c>
      <c r="BM133" s="174" t="s">
        <v>247</v>
      </c>
    </row>
    <row r="134" s="2" customFormat="1" ht="49.05" customHeight="1">
      <c r="A134" s="36"/>
      <c r="B134" s="162"/>
      <c r="C134" s="163" t="s">
        <v>248</v>
      </c>
      <c r="D134" s="163" t="s">
        <v>131</v>
      </c>
      <c r="E134" s="164" t="s">
        <v>249</v>
      </c>
      <c r="F134" s="165" t="s">
        <v>250</v>
      </c>
      <c r="G134" s="166" t="s">
        <v>181</v>
      </c>
      <c r="H134" s="167">
        <v>22.100000000000001</v>
      </c>
      <c r="I134" s="168"/>
      <c r="J134" s="169">
        <f>ROUND(I134*H134,2)</f>
        <v>0</v>
      </c>
      <c r="K134" s="165" t="s">
        <v>135</v>
      </c>
      <c r="L134" s="37"/>
      <c r="M134" s="170" t="s">
        <v>3</v>
      </c>
      <c r="N134" s="171" t="s">
        <v>53</v>
      </c>
      <c r="O134" s="70"/>
      <c r="P134" s="172">
        <f>O134*H134</f>
        <v>0</v>
      </c>
      <c r="Q134" s="172">
        <v>0.81491999999999998</v>
      </c>
      <c r="R134" s="172">
        <f>Q134*H134</f>
        <v>18.009732</v>
      </c>
      <c r="S134" s="172">
        <v>0</v>
      </c>
      <c r="T134" s="17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4" t="s">
        <v>136</v>
      </c>
      <c r="AT134" s="174" t="s">
        <v>131</v>
      </c>
      <c r="AU134" s="174" t="s">
        <v>91</v>
      </c>
      <c r="AY134" s="17" t="s">
        <v>129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22</v>
      </c>
      <c r="BK134" s="175">
        <f>ROUND(I134*H134,2)</f>
        <v>0</v>
      </c>
      <c r="BL134" s="17" t="s">
        <v>136</v>
      </c>
      <c r="BM134" s="174" t="s">
        <v>251</v>
      </c>
    </row>
    <row r="135" s="12" customFormat="1" ht="22.8" customHeight="1">
      <c r="A135" s="12"/>
      <c r="B135" s="149"/>
      <c r="C135" s="12"/>
      <c r="D135" s="150" t="s">
        <v>81</v>
      </c>
      <c r="E135" s="160" t="s">
        <v>150</v>
      </c>
      <c r="F135" s="160" t="s">
        <v>252</v>
      </c>
      <c r="G135" s="12"/>
      <c r="H135" s="12"/>
      <c r="I135" s="152"/>
      <c r="J135" s="161">
        <f>BK135</f>
        <v>0</v>
      </c>
      <c r="K135" s="12"/>
      <c r="L135" s="149"/>
      <c r="M135" s="154"/>
      <c r="N135" s="155"/>
      <c r="O135" s="155"/>
      <c r="P135" s="156">
        <f>SUM(P136:P149)</f>
        <v>0</v>
      </c>
      <c r="Q135" s="155"/>
      <c r="R135" s="156">
        <f>SUM(R136:R149)</f>
        <v>11741.20556</v>
      </c>
      <c r="S135" s="155"/>
      <c r="T135" s="157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0" t="s">
        <v>22</v>
      </c>
      <c r="AT135" s="158" t="s">
        <v>81</v>
      </c>
      <c r="AU135" s="158" t="s">
        <v>22</v>
      </c>
      <c r="AY135" s="150" t="s">
        <v>129</v>
      </c>
      <c r="BK135" s="159">
        <f>SUM(BK136:BK149)</f>
        <v>0</v>
      </c>
    </row>
    <row r="136" s="2" customFormat="1" ht="62.7" customHeight="1">
      <c r="A136" s="36"/>
      <c r="B136" s="162"/>
      <c r="C136" s="163" t="s">
        <v>253</v>
      </c>
      <c r="D136" s="163" t="s">
        <v>131</v>
      </c>
      <c r="E136" s="164" t="s">
        <v>254</v>
      </c>
      <c r="F136" s="165" t="s">
        <v>255</v>
      </c>
      <c r="G136" s="166" t="s">
        <v>181</v>
      </c>
      <c r="H136" s="167">
        <v>10975</v>
      </c>
      <c r="I136" s="168"/>
      <c r="J136" s="169">
        <f>ROUND(I136*H136,2)</f>
        <v>0</v>
      </c>
      <c r="K136" s="165" t="s">
        <v>135</v>
      </c>
      <c r="L136" s="37"/>
      <c r="M136" s="170" t="s">
        <v>3</v>
      </c>
      <c r="N136" s="171" t="s">
        <v>53</v>
      </c>
      <c r="O136" s="70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4" t="s">
        <v>136</v>
      </c>
      <c r="AT136" s="174" t="s">
        <v>131</v>
      </c>
      <c r="AU136" s="174" t="s">
        <v>91</v>
      </c>
      <c r="AY136" s="17" t="s">
        <v>129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22</v>
      </c>
      <c r="BK136" s="175">
        <f>ROUND(I136*H136,2)</f>
        <v>0</v>
      </c>
      <c r="BL136" s="17" t="s">
        <v>136</v>
      </c>
      <c r="BM136" s="174" t="s">
        <v>256</v>
      </c>
    </row>
    <row r="137" s="2" customFormat="1" ht="14.4" customHeight="1">
      <c r="A137" s="36"/>
      <c r="B137" s="162"/>
      <c r="C137" s="189" t="s">
        <v>257</v>
      </c>
      <c r="D137" s="189" t="s">
        <v>184</v>
      </c>
      <c r="E137" s="190" t="s">
        <v>258</v>
      </c>
      <c r="F137" s="191" t="s">
        <v>259</v>
      </c>
      <c r="G137" s="192" t="s">
        <v>260</v>
      </c>
      <c r="H137" s="193">
        <v>79.022999999999996</v>
      </c>
      <c r="I137" s="194"/>
      <c r="J137" s="195">
        <f>ROUND(I137*H137,2)</f>
        <v>0</v>
      </c>
      <c r="K137" s="191" t="s">
        <v>135</v>
      </c>
      <c r="L137" s="196"/>
      <c r="M137" s="197" t="s">
        <v>3</v>
      </c>
      <c r="N137" s="198" t="s">
        <v>53</v>
      </c>
      <c r="O137" s="70"/>
      <c r="P137" s="172">
        <f>O137*H137</f>
        <v>0</v>
      </c>
      <c r="Q137" s="172">
        <v>1</v>
      </c>
      <c r="R137" s="172">
        <f>Q137*H137</f>
        <v>79.022999999999996</v>
      </c>
      <c r="S137" s="172">
        <v>0</v>
      </c>
      <c r="T137" s="17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4" t="s">
        <v>166</v>
      </c>
      <c r="AT137" s="174" t="s">
        <v>184</v>
      </c>
      <c r="AU137" s="174" t="s">
        <v>91</v>
      </c>
      <c r="AY137" s="17" t="s">
        <v>129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7" t="s">
        <v>22</v>
      </c>
      <c r="BK137" s="175">
        <f>ROUND(I137*H137,2)</f>
        <v>0</v>
      </c>
      <c r="BL137" s="17" t="s">
        <v>136</v>
      </c>
      <c r="BM137" s="174" t="s">
        <v>261</v>
      </c>
    </row>
    <row r="138" s="2" customFormat="1" ht="24.15" customHeight="1">
      <c r="A138" s="36"/>
      <c r="B138" s="162"/>
      <c r="C138" s="163" t="s">
        <v>262</v>
      </c>
      <c r="D138" s="163" t="s">
        <v>131</v>
      </c>
      <c r="E138" s="164" t="s">
        <v>263</v>
      </c>
      <c r="F138" s="165" t="s">
        <v>264</v>
      </c>
      <c r="G138" s="166" t="s">
        <v>181</v>
      </c>
      <c r="H138" s="167">
        <v>20560</v>
      </c>
      <c r="I138" s="168"/>
      <c r="J138" s="169">
        <f>ROUND(I138*H138,2)</f>
        <v>0</v>
      </c>
      <c r="K138" s="165" t="s">
        <v>135</v>
      </c>
      <c r="L138" s="37"/>
      <c r="M138" s="170" t="s">
        <v>3</v>
      </c>
      <c r="N138" s="171" t="s">
        <v>53</v>
      </c>
      <c r="O138" s="70"/>
      <c r="P138" s="172">
        <f>O138*H138</f>
        <v>0</v>
      </c>
      <c r="Q138" s="172">
        <v>0.34499999999999997</v>
      </c>
      <c r="R138" s="172">
        <f>Q138*H138</f>
        <v>7093.1999999999998</v>
      </c>
      <c r="S138" s="172">
        <v>0</v>
      </c>
      <c r="T138" s="17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4" t="s">
        <v>136</v>
      </c>
      <c r="AT138" s="174" t="s">
        <v>131</v>
      </c>
      <c r="AU138" s="174" t="s">
        <v>91</v>
      </c>
      <c r="AY138" s="17" t="s">
        <v>129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22</v>
      </c>
      <c r="BK138" s="175">
        <f>ROUND(I138*H138,2)</f>
        <v>0</v>
      </c>
      <c r="BL138" s="17" t="s">
        <v>136</v>
      </c>
      <c r="BM138" s="174" t="s">
        <v>265</v>
      </c>
    </row>
    <row r="139" s="2" customFormat="1" ht="24.15" customHeight="1">
      <c r="A139" s="36"/>
      <c r="B139" s="162"/>
      <c r="C139" s="163" t="s">
        <v>266</v>
      </c>
      <c r="D139" s="163" t="s">
        <v>131</v>
      </c>
      <c r="E139" s="164" t="s">
        <v>267</v>
      </c>
      <c r="F139" s="165" t="s">
        <v>268</v>
      </c>
      <c r="G139" s="166" t="s">
        <v>181</v>
      </c>
      <c r="H139" s="167">
        <v>4800</v>
      </c>
      <c r="I139" s="168"/>
      <c r="J139" s="169">
        <f>ROUND(I139*H139,2)</f>
        <v>0</v>
      </c>
      <c r="K139" s="165" t="s">
        <v>135</v>
      </c>
      <c r="L139" s="37"/>
      <c r="M139" s="170" t="s">
        <v>3</v>
      </c>
      <c r="N139" s="171" t="s">
        <v>53</v>
      </c>
      <c r="O139" s="70"/>
      <c r="P139" s="172">
        <f>O139*H139</f>
        <v>0</v>
      </c>
      <c r="Q139" s="172">
        <v>0.23999999999999999</v>
      </c>
      <c r="R139" s="172">
        <f>Q139*H139</f>
        <v>1152</v>
      </c>
      <c r="S139" s="172">
        <v>0</v>
      </c>
      <c r="T139" s="17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4" t="s">
        <v>136</v>
      </c>
      <c r="AT139" s="174" t="s">
        <v>131</v>
      </c>
      <c r="AU139" s="174" t="s">
        <v>91</v>
      </c>
      <c r="AY139" s="17" t="s">
        <v>129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22</v>
      </c>
      <c r="BK139" s="175">
        <f>ROUND(I139*H139,2)</f>
        <v>0</v>
      </c>
      <c r="BL139" s="17" t="s">
        <v>136</v>
      </c>
      <c r="BM139" s="174" t="s">
        <v>269</v>
      </c>
    </row>
    <row r="140" s="13" customFormat="1">
      <c r="A140" s="13"/>
      <c r="B140" s="176"/>
      <c r="C140" s="13"/>
      <c r="D140" s="177" t="s">
        <v>141</v>
      </c>
      <c r="E140" s="178" t="s">
        <v>3</v>
      </c>
      <c r="F140" s="179" t="s">
        <v>270</v>
      </c>
      <c r="G140" s="13"/>
      <c r="H140" s="180">
        <v>4800</v>
      </c>
      <c r="I140" s="181"/>
      <c r="J140" s="13"/>
      <c r="K140" s="13"/>
      <c r="L140" s="176"/>
      <c r="M140" s="182"/>
      <c r="N140" s="183"/>
      <c r="O140" s="183"/>
      <c r="P140" s="183"/>
      <c r="Q140" s="183"/>
      <c r="R140" s="183"/>
      <c r="S140" s="183"/>
      <c r="T140" s="18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141</v>
      </c>
      <c r="AU140" s="178" t="s">
        <v>91</v>
      </c>
      <c r="AV140" s="13" t="s">
        <v>91</v>
      </c>
      <c r="AW140" s="13" t="s">
        <v>41</v>
      </c>
      <c r="AX140" s="13" t="s">
        <v>22</v>
      </c>
      <c r="AY140" s="178" t="s">
        <v>129</v>
      </c>
    </row>
    <row r="141" s="2" customFormat="1" ht="14.4" customHeight="1">
      <c r="A141" s="36"/>
      <c r="B141" s="162"/>
      <c r="C141" s="163" t="s">
        <v>271</v>
      </c>
      <c r="D141" s="163" t="s">
        <v>131</v>
      </c>
      <c r="E141" s="164" t="s">
        <v>272</v>
      </c>
      <c r="F141" s="165" t="s">
        <v>273</v>
      </c>
      <c r="G141" s="166" t="s">
        <v>134</v>
      </c>
      <c r="H141" s="167">
        <v>50</v>
      </c>
      <c r="I141" s="168"/>
      <c r="J141" s="169">
        <f>ROUND(I141*H141,2)</f>
        <v>0</v>
      </c>
      <c r="K141" s="165" t="s">
        <v>3</v>
      </c>
      <c r="L141" s="37"/>
      <c r="M141" s="170" t="s">
        <v>3</v>
      </c>
      <c r="N141" s="171" t="s">
        <v>53</v>
      </c>
      <c r="O141" s="70"/>
      <c r="P141" s="172">
        <f>O141*H141</f>
        <v>0</v>
      </c>
      <c r="Q141" s="172">
        <v>2</v>
      </c>
      <c r="R141" s="172">
        <f>Q141*H141</f>
        <v>100</v>
      </c>
      <c r="S141" s="172">
        <v>0</v>
      </c>
      <c r="T141" s="17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4" t="s">
        <v>136</v>
      </c>
      <c r="AT141" s="174" t="s">
        <v>131</v>
      </c>
      <c r="AU141" s="174" t="s">
        <v>91</v>
      </c>
      <c r="AY141" s="17" t="s">
        <v>129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7" t="s">
        <v>22</v>
      </c>
      <c r="BK141" s="175">
        <f>ROUND(I141*H141,2)</f>
        <v>0</v>
      </c>
      <c r="BL141" s="17" t="s">
        <v>136</v>
      </c>
      <c r="BM141" s="174" t="s">
        <v>274</v>
      </c>
    </row>
    <row r="142" s="13" customFormat="1">
      <c r="A142" s="13"/>
      <c r="B142" s="176"/>
      <c r="C142" s="13"/>
      <c r="D142" s="177" t="s">
        <v>141</v>
      </c>
      <c r="E142" s="178" t="s">
        <v>3</v>
      </c>
      <c r="F142" s="179" t="s">
        <v>275</v>
      </c>
      <c r="G142" s="13"/>
      <c r="H142" s="180">
        <v>50</v>
      </c>
      <c r="I142" s="181"/>
      <c r="J142" s="13"/>
      <c r="K142" s="13"/>
      <c r="L142" s="176"/>
      <c r="M142" s="182"/>
      <c r="N142" s="183"/>
      <c r="O142" s="183"/>
      <c r="P142" s="183"/>
      <c r="Q142" s="183"/>
      <c r="R142" s="183"/>
      <c r="S142" s="183"/>
      <c r="T142" s="18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8" t="s">
        <v>141</v>
      </c>
      <c r="AU142" s="178" t="s">
        <v>91</v>
      </c>
      <c r="AV142" s="13" t="s">
        <v>91</v>
      </c>
      <c r="AW142" s="13" t="s">
        <v>41</v>
      </c>
      <c r="AX142" s="13" t="s">
        <v>22</v>
      </c>
      <c r="AY142" s="178" t="s">
        <v>129</v>
      </c>
    </row>
    <row r="143" s="2" customFormat="1" ht="49.05" customHeight="1">
      <c r="A143" s="36"/>
      <c r="B143" s="162"/>
      <c r="C143" s="163" t="s">
        <v>276</v>
      </c>
      <c r="D143" s="163" t="s">
        <v>131</v>
      </c>
      <c r="E143" s="164" t="s">
        <v>277</v>
      </c>
      <c r="F143" s="165" t="s">
        <v>278</v>
      </c>
      <c r="G143" s="166" t="s">
        <v>181</v>
      </c>
      <c r="H143" s="167">
        <v>8322</v>
      </c>
      <c r="I143" s="168"/>
      <c r="J143" s="169">
        <f>ROUND(I143*H143,2)</f>
        <v>0</v>
      </c>
      <c r="K143" s="165" t="s">
        <v>135</v>
      </c>
      <c r="L143" s="37"/>
      <c r="M143" s="170" t="s">
        <v>3</v>
      </c>
      <c r="N143" s="171" t="s">
        <v>53</v>
      </c>
      <c r="O143" s="70"/>
      <c r="P143" s="172">
        <f>O143*H143</f>
        <v>0</v>
      </c>
      <c r="Q143" s="172">
        <v>0.21099999999999999</v>
      </c>
      <c r="R143" s="172">
        <f>Q143*H143</f>
        <v>1755.942</v>
      </c>
      <c r="S143" s="172">
        <v>0</v>
      </c>
      <c r="T143" s="17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4" t="s">
        <v>136</v>
      </c>
      <c r="AT143" s="174" t="s">
        <v>131</v>
      </c>
      <c r="AU143" s="174" t="s">
        <v>91</v>
      </c>
      <c r="AY143" s="17" t="s">
        <v>129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22</v>
      </c>
      <c r="BK143" s="175">
        <f>ROUND(I143*H143,2)</f>
        <v>0</v>
      </c>
      <c r="BL143" s="17" t="s">
        <v>136</v>
      </c>
      <c r="BM143" s="174" t="s">
        <v>279</v>
      </c>
    </row>
    <row r="144" s="2" customFormat="1" ht="37.8" customHeight="1">
      <c r="A144" s="36"/>
      <c r="B144" s="162"/>
      <c r="C144" s="163" t="s">
        <v>280</v>
      </c>
      <c r="D144" s="163" t="s">
        <v>131</v>
      </c>
      <c r="E144" s="164" t="s">
        <v>281</v>
      </c>
      <c r="F144" s="165" t="s">
        <v>282</v>
      </c>
      <c r="G144" s="166" t="s">
        <v>181</v>
      </c>
      <c r="H144" s="167">
        <v>1868</v>
      </c>
      <c r="I144" s="168"/>
      <c r="J144" s="169">
        <f>ROUND(I144*H144,2)</f>
        <v>0</v>
      </c>
      <c r="K144" s="165" t="s">
        <v>135</v>
      </c>
      <c r="L144" s="37"/>
      <c r="M144" s="170" t="s">
        <v>3</v>
      </c>
      <c r="N144" s="171" t="s">
        <v>53</v>
      </c>
      <c r="O144" s="70"/>
      <c r="P144" s="172">
        <f>O144*H144</f>
        <v>0</v>
      </c>
      <c r="Q144" s="172">
        <v>0.34499999999999997</v>
      </c>
      <c r="R144" s="172">
        <f>Q144*H144</f>
        <v>644.45999999999992</v>
      </c>
      <c r="S144" s="172">
        <v>0</v>
      </c>
      <c r="T144" s="17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4" t="s">
        <v>136</v>
      </c>
      <c r="AT144" s="174" t="s">
        <v>131</v>
      </c>
      <c r="AU144" s="174" t="s">
        <v>91</v>
      </c>
      <c r="AY144" s="17" t="s">
        <v>129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22</v>
      </c>
      <c r="BK144" s="175">
        <f>ROUND(I144*H144,2)</f>
        <v>0</v>
      </c>
      <c r="BL144" s="17" t="s">
        <v>136</v>
      </c>
      <c r="BM144" s="174" t="s">
        <v>283</v>
      </c>
    </row>
    <row r="145" s="2" customFormat="1" ht="24.15" customHeight="1">
      <c r="A145" s="36"/>
      <c r="B145" s="162"/>
      <c r="C145" s="163" t="s">
        <v>284</v>
      </c>
      <c r="D145" s="163" t="s">
        <v>131</v>
      </c>
      <c r="E145" s="164" t="s">
        <v>285</v>
      </c>
      <c r="F145" s="165" t="s">
        <v>286</v>
      </c>
      <c r="G145" s="166" t="s">
        <v>181</v>
      </c>
      <c r="H145" s="167">
        <v>8322</v>
      </c>
      <c r="I145" s="168"/>
      <c r="J145" s="169">
        <f>ROUND(I145*H145,2)</f>
        <v>0</v>
      </c>
      <c r="K145" s="165" t="s">
        <v>135</v>
      </c>
      <c r="L145" s="37"/>
      <c r="M145" s="170" t="s">
        <v>3</v>
      </c>
      <c r="N145" s="171" t="s">
        <v>53</v>
      </c>
      <c r="O145" s="70"/>
      <c r="P145" s="172">
        <f>O145*H145</f>
        <v>0</v>
      </c>
      <c r="Q145" s="172">
        <v>0.00034000000000000002</v>
      </c>
      <c r="R145" s="172">
        <f>Q145*H145</f>
        <v>2.8294800000000002</v>
      </c>
      <c r="S145" s="172">
        <v>0</v>
      </c>
      <c r="T145" s="17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4" t="s">
        <v>136</v>
      </c>
      <c r="AT145" s="174" t="s">
        <v>131</v>
      </c>
      <c r="AU145" s="174" t="s">
        <v>91</v>
      </c>
      <c r="AY145" s="17" t="s">
        <v>129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7" t="s">
        <v>22</v>
      </c>
      <c r="BK145" s="175">
        <f>ROUND(I145*H145,2)</f>
        <v>0</v>
      </c>
      <c r="BL145" s="17" t="s">
        <v>136</v>
      </c>
      <c r="BM145" s="174" t="s">
        <v>287</v>
      </c>
    </row>
    <row r="146" s="2" customFormat="1" ht="24.15" customHeight="1">
      <c r="A146" s="36"/>
      <c r="B146" s="162"/>
      <c r="C146" s="163" t="s">
        <v>288</v>
      </c>
      <c r="D146" s="163" t="s">
        <v>131</v>
      </c>
      <c r="E146" s="164" t="s">
        <v>289</v>
      </c>
      <c r="F146" s="165" t="s">
        <v>290</v>
      </c>
      <c r="G146" s="166" t="s">
        <v>181</v>
      </c>
      <c r="H146" s="167">
        <v>8322</v>
      </c>
      <c r="I146" s="168"/>
      <c r="J146" s="169">
        <f>ROUND(I146*H146,2)</f>
        <v>0</v>
      </c>
      <c r="K146" s="165" t="s">
        <v>135</v>
      </c>
      <c r="L146" s="37"/>
      <c r="M146" s="170" t="s">
        <v>3</v>
      </c>
      <c r="N146" s="171" t="s">
        <v>53</v>
      </c>
      <c r="O146" s="70"/>
      <c r="P146" s="172">
        <f>O146*H146</f>
        <v>0</v>
      </c>
      <c r="Q146" s="172">
        <v>0.00040999999999999999</v>
      </c>
      <c r="R146" s="172">
        <f>Q146*H146</f>
        <v>3.4120200000000001</v>
      </c>
      <c r="S146" s="172">
        <v>0</v>
      </c>
      <c r="T146" s="17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4" t="s">
        <v>136</v>
      </c>
      <c r="AT146" s="174" t="s">
        <v>131</v>
      </c>
      <c r="AU146" s="174" t="s">
        <v>91</v>
      </c>
      <c r="AY146" s="17" t="s">
        <v>129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22</v>
      </c>
      <c r="BK146" s="175">
        <f>ROUND(I146*H146,2)</f>
        <v>0</v>
      </c>
      <c r="BL146" s="17" t="s">
        <v>136</v>
      </c>
      <c r="BM146" s="174" t="s">
        <v>291</v>
      </c>
    </row>
    <row r="147" s="2" customFormat="1" ht="37.8" customHeight="1">
      <c r="A147" s="36"/>
      <c r="B147" s="162"/>
      <c r="C147" s="163" t="s">
        <v>292</v>
      </c>
      <c r="D147" s="163" t="s">
        <v>131</v>
      </c>
      <c r="E147" s="164" t="s">
        <v>293</v>
      </c>
      <c r="F147" s="165" t="s">
        <v>294</v>
      </c>
      <c r="G147" s="166" t="s">
        <v>181</v>
      </c>
      <c r="H147" s="167">
        <v>8322</v>
      </c>
      <c r="I147" s="168"/>
      <c r="J147" s="169">
        <f>ROUND(I147*H147,2)</f>
        <v>0</v>
      </c>
      <c r="K147" s="165" t="s">
        <v>135</v>
      </c>
      <c r="L147" s="37"/>
      <c r="M147" s="170" t="s">
        <v>3</v>
      </c>
      <c r="N147" s="171" t="s">
        <v>53</v>
      </c>
      <c r="O147" s="70"/>
      <c r="P147" s="172">
        <f>O147*H147</f>
        <v>0</v>
      </c>
      <c r="Q147" s="172">
        <v>0.10373</v>
      </c>
      <c r="R147" s="172">
        <f>Q147*H147</f>
        <v>863.24106000000006</v>
      </c>
      <c r="S147" s="172">
        <v>0</v>
      </c>
      <c r="T147" s="17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4" t="s">
        <v>136</v>
      </c>
      <c r="AT147" s="174" t="s">
        <v>131</v>
      </c>
      <c r="AU147" s="174" t="s">
        <v>91</v>
      </c>
      <c r="AY147" s="17" t="s">
        <v>129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7" t="s">
        <v>22</v>
      </c>
      <c r="BK147" s="175">
        <f>ROUND(I147*H147,2)</f>
        <v>0</v>
      </c>
      <c r="BL147" s="17" t="s">
        <v>136</v>
      </c>
      <c r="BM147" s="174" t="s">
        <v>295</v>
      </c>
    </row>
    <row r="148" s="2" customFormat="1" ht="49.05" customHeight="1">
      <c r="A148" s="36"/>
      <c r="B148" s="162"/>
      <c r="C148" s="163" t="s">
        <v>296</v>
      </c>
      <c r="D148" s="163" t="s">
        <v>131</v>
      </c>
      <c r="E148" s="164" t="s">
        <v>297</v>
      </c>
      <c r="F148" s="165" t="s">
        <v>298</v>
      </c>
      <c r="G148" s="166" t="s">
        <v>181</v>
      </c>
      <c r="H148" s="167">
        <v>92</v>
      </c>
      <c r="I148" s="168"/>
      <c r="J148" s="169">
        <f>ROUND(I148*H148,2)</f>
        <v>0</v>
      </c>
      <c r="K148" s="165" t="s">
        <v>135</v>
      </c>
      <c r="L148" s="37"/>
      <c r="M148" s="170" t="s">
        <v>3</v>
      </c>
      <c r="N148" s="171" t="s">
        <v>53</v>
      </c>
      <c r="O148" s="70"/>
      <c r="P148" s="172">
        <f>O148*H148</f>
        <v>0</v>
      </c>
      <c r="Q148" s="172">
        <v>0.083500000000000005</v>
      </c>
      <c r="R148" s="172">
        <f>Q148*H148</f>
        <v>7.6820000000000004</v>
      </c>
      <c r="S148" s="172">
        <v>0</v>
      </c>
      <c r="T148" s="17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4" t="s">
        <v>136</v>
      </c>
      <c r="AT148" s="174" t="s">
        <v>131</v>
      </c>
      <c r="AU148" s="174" t="s">
        <v>91</v>
      </c>
      <c r="AY148" s="17" t="s">
        <v>129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22</v>
      </c>
      <c r="BK148" s="175">
        <f>ROUND(I148*H148,2)</f>
        <v>0</v>
      </c>
      <c r="BL148" s="17" t="s">
        <v>136</v>
      </c>
      <c r="BM148" s="174" t="s">
        <v>299</v>
      </c>
    </row>
    <row r="149" s="2" customFormat="1" ht="14.4" customHeight="1">
      <c r="A149" s="36"/>
      <c r="B149" s="162"/>
      <c r="C149" s="189" t="s">
        <v>300</v>
      </c>
      <c r="D149" s="189" t="s">
        <v>184</v>
      </c>
      <c r="E149" s="190" t="s">
        <v>301</v>
      </c>
      <c r="F149" s="191" t="s">
        <v>302</v>
      </c>
      <c r="G149" s="192" t="s">
        <v>229</v>
      </c>
      <c r="H149" s="193">
        <v>26</v>
      </c>
      <c r="I149" s="194"/>
      <c r="J149" s="195">
        <f>ROUND(I149*H149,2)</f>
        <v>0</v>
      </c>
      <c r="K149" s="191" t="s">
        <v>135</v>
      </c>
      <c r="L149" s="196"/>
      <c r="M149" s="197" t="s">
        <v>3</v>
      </c>
      <c r="N149" s="198" t="s">
        <v>53</v>
      </c>
      <c r="O149" s="70"/>
      <c r="P149" s="172">
        <f>O149*H149</f>
        <v>0</v>
      </c>
      <c r="Q149" s="172">
        <v>1.516</v>
      </c>
      <c r="R149" s="172">
        <f>Q149*H149</f>
        <v>39.415999999999997</v>
      </c>
      <c r="S149" s="172">
        <v>0</v>
      </c>
      <c r="T149" s="17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4" t="s">
        <v>166</v>
      </c>
      <c r="AT149" s="174" t="s">
        <v>184</v>
      </c>
      <c r="AU149" s="174" t="s">
        <v>91</v>
      </c>
      <c r="AY149" s="17" t="s">
        <v>129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7" t="s">
        <v>22</v>
      </c>
      <c r="BK149" s="175">
        <f>ROUND(I149*H149,2)</f>
        <v>0</v>
      </c>
      <c r="BL149" s="17" t="s">
        <v>136</v>
      </c>
      <c r="BM149" s="174" t="s">
        <v>303</v>
      </c>
    </row>
    <row r="150" s="12" customFormat="1" ht="22.8" customHeight="1">
      <c r="A150" s="12"/>
      <c r="B150" s="149"/>
      <c r="C150" s="12"/>
      <c r="D150" s="150" t="s">
        <v>81</v>
      </c>
      <c r="E150" s="160" t="s">
        <v>171</v>
      </c>
      <c r="F150" s="160" t="s">
        <v>304</v>
      </c>
      <c r="G150" s="12"/>
      <c r="H150" s="12"/>
      <c r="I150" s="152"/>
      <c r="J150" s="161">
        <f>BK150</f>
        <v>0</v>
      </c>
      <c r="K150" s="12"/>
      <c r="L150" s="149"/>
      <c r="M150" s="154"/>
      <c r="N150" s="155"/>
      <c r="O150" s="155"/>
      <c r="P150" s="156">
        <f>SUM(P151:P162)</f>
        <v>0</v>
      </c>
      <c r="Q150" s="155"/>
      <c r="R150" s="156">
        <f>SUM(R151:R162)</f>
        <v>8.2847400000000011</v>
      </c>
      <c r="S150" s="155"/>
      <c r="T150" s="157">
        <f>SUM(T151:T162)</f>
        <v>13.879999999999999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0" t="s">
        <v>22</v>
      </c>
      <c r="AT150" s="158" t="s">
        <v>81</v>
      </c>
      <c r="AU150" s="158" t="s">
        <v>22</v>
      </c>
      <c r="AY150" s="150" t="s">
        <v>129</v>
      </c>
      <c r="BK150" s="159">
        <f>SUM(BK151:BK162)</f>
        <v>0</v>
      </c>
    </row>
    <row r="151" s="2" customFormat="1" ht="24.15" customHeight="1">
      <c r="A151" s="36"/>
      <c r="B151" s="162"/>
      <c r="C151" s="163" t="s">
        <v>305</v>
      </c>
      <c r="D151" s="163" t="s">
        <v>131</v>
      </c>
      <c r="E151" s="164" t="s">
        <v>306</v>
      </c>
      <c r="F151" s="165" t="s">
        <v>307</v>
      </c>
      <c r="G151" s="166" t="s">
        <v>229</v>
      </c>
      <c r="H151" s="167">
        <v>2</v>
      </c>
      <c r="I151" s="168"/>
      <c r="J151" s="169">
        <f>ROUND(I151*H151,2)</f>
        <v>0</v>
      </c>
      <c r="K151" s="165" t="s">
        <v>135</v>
      </c>
      <c r="L151" s="37"/>
      <c r="M151" s="170" t="s">
        <v>3</v>
      </c>
      <c r="N151" s="171" t="s">
        <v>53</v>
      </c>
      <c r="O151" s="70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4" t="s">
        <v>136</v>
      </c>
      <c r="AT151" s="174" t="s">
        <v>131</v>
      </c>
      <c r="AU151" s="174" t="s">
        <v>91</v>
      </c>
      <c r="AY151" s="17" t="s">
        <v>129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7" t="s">
        <v>22</v>
      </c>
      <c r="BK151" s="175">
        <f>ROUND(I151*H151,2)</f>
        <v>0</v>
      </c>
      <c r="BL151" s="17" t="s">
        <v>136</v>
      </c>
      <c r="BM151" s="174" t="s">
        <v>308</v>
      </c>
    </row>
    <row r="152" s="2" customFormat="1" ht="14.4" customHeight="1">
      <c r="A152" s="36"/>
      <c r="B152" s="162"/>
      <c r="C152" s="189" t="s">
        <v>309</v>
      </c>
      <c r="D152" s="189" t="s">
        <v>184</v>
      </c>
      <c r="E152" s="190" t="s">
        <v>310</v>
      </c>
      <c r="F152" s="191" t="s">
        <v>311</v>
      </c>
      <c r="G152" s="192" t="s">
        <v>229</v>
      </c>
      <c r="H152" s="193">
        <v>2</v>
      </c>
      <c r="I152" s="194"/>
      <c r="J152" s="195">
        <f>ROUND(I152*H152,2)</f>
        <v>0</v>
      </c>
      <c r="K152" s="191" t="s">
        <v>135</v>
      </c>
      <c r="L152" s="196"/>
      <c r="M152" s="197" t="s">
        <v>3</v>
      </c>
      <c r="N152" s="198" t="s">
        <v>53</v>
      </c>
      <c r="O152" s="70"/>
      <c r="P152" s="172">
        <f>O152*H152</f>
        <v>0</v>
      </c>
      <c r="Q152" s="172">
        <v>0.0020999999999999999</v>
      </c>
      <c r="R152" s="172">
        <f>Q152*H152</f>
        <v>0.0041999999999999997</v>
      </c>
      <c r="S152" s="172">
        <v>0</v>
      </c>
      <c r="T152" s="17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4" t="s">
        <v>166</v>
      </c>
      <c r="AT152" s="174" t="s">
        <v>184</v>
      </c>
      <c r="AU152" s="174" t="s">
        <v>91</v>
      </c>
      <c r="AY152" s="17" t="s">
        <v>129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7" t="s">
        <v>22</v>
      </c>
      <c r="BK152" s="175">
        <f>ROUND(I152*H152,2)</f>
        <v>0</v>
      </c>
      <c r="BL152" s="17" t="s">
        <v>136</v>
      </c>
      <c r="BM152" s="174" t="s">
        <v>312</v>
      </c>
    </row>
    <row r="153" s="2" customFormat="1" ht="37.8" customHeight="1">
      <c r="A153" s="36"/>
      <c r="B153" s="162"/>
      <c r="C153" s="163" t="s">
        <v>313</v>
      </c>
      <c r="D153" s="163" t="s">
        <v>131</v>
      </c>
      <c r="E153" s="164" t="s">
        <v>314</v>
      </c>
      <c r="F153" s="165" t="s">
        <v>315</v>
      </c>
      <c r="G153" s="166" t="s">
        <v>229</v>
      </c>
      <c r="H153" s="167">
        <v>3</v>
      </c>
      <c r="I153" s="168"/>
      <c r="J153" s="169">
        <f>ROUND(I153*H153,2)</f>
        <v>0</v>
      </c>
      <c r="K153" s="165" t="s">
        <v>135</v>
      </c>
      <c r="L153" s="37"/>
      <c r="M153" s="170" t="s">
        <v>3</v>
      </c>
      <c r="N153" s="171" t="s">
        <v>53</v>
      </c>
      <c r="O153" s="70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4" t="s">
        <v>136</v>
      </c>
      <c r="AT153" s="174" t="s">
        <v>131</v>
      </c>
      <c r="AU153" s="174" t="s">
        <v>91</v>
      </c>
      <c r="AY153" s="17" t="s">
        <v>129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7" t="s">
        <v>22</v>
      </c>
      <c r="BK153" s="175">
        <f>ROUND(I153*H153,2)</f>
        <v>0</v>
      </c>
      <c r="BL153" s="17" t="s">
        <v>136</v>
      </c>
      <c r="BM153" s="174" t="s">
        <v>316</v>
      </c>
    </row>
    <row r="154" s="2" customFormat="1" ht="37.8" customHeight="1">
      <c r="A154" s="36"/>
      <c r="B154" s="162"/>
      <c r="C154" s="163" t="s">
        <v>317</v>
      </c>
      <c r="D154" s="163" t="s">
        <v>131</v>
      </c>
      <c r="E154" s="164" t="s">
        <v>318</v>
      </c>
      <c r="F154" s="165" t="s">
        <v>319</v>
      </c>
      <c r="G154" s="166" t="s">
        <v>229</v>
      </c>
      <c r="H154" s="167">
        <v>270</v>
      </c>
      <c r="I154" s="168"/>
      <c r="J154" s="169">
        <f>ROUND(I154*H154,2)</f>
        <v>0</v>
      </c>
      <c r="K154" s="165" t="s">
        <v>135</v>
      </c>
      <c r="L154" s="37"/>
      <c r="M154" s="170" t="s">
        <v>3</v>
      </c>
      <c r="N154" s="171" t="s">
        <v>53</v>
      </c>
      <c r="O154" s="70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4" t="s">
        <v>136</v>
      </c>
      <c r="AT154" s="174" t="s">
        <v>131</v>
      </c>
      <c r="AU154" s="174" t="s">
        <v>91</v>
      </c>
      <c r="AY154" s="17" t="s">
        <v>129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7" t="s">
        <v>22</v>
      </c>
      <c r="BK154" s="175">
        <f>ROUND(I154*H154,2)</f>
        <v>0</v>
      </c>
      <c r="BL154" s="17" t="s">
        <v>136</v>
      </c>
      <c r="BM154" s="174" t="s">
        <v>320</v>
      </c>
    </row>
    <row r="155" s="13" customFormat="1">
      <c r="A155" s="13"/>
      <c r="B155" s="176"/>
      <c r="C155" s="13"/>
      <c r="D155" s="177" t="s">
        <v>141</v>
      </c>
      <c r="E155" s="178" t="s">
        <v>3</v>
      </c>
      <c r="F155" s="179" t="s">
        <v>321</v>
      </c>
      <c r="G155" s="13"/>
      <c r="H155" s="180">
        <v>270</v>
      </c>
      <c r="I155" s="181"/>
      <c r="J155" s="13"/>
      <c r="K155" s="13"/>
      <c r="L155" s="176"/>
      <c r="M155" s="182"/>
      <c r="N155" s="183"/>
      <c r="O155" s="183"/>
      <c r="P155" s="183"/>
      <c r="Q155" s="183"/>
      <c r="R155" s="183"/>
      <c r="S155" s="183"/>
      <c r="T155" s="18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141</v>
      </c>
      <c r="AU155" s="178" t="s">
        <v>91</v>
      </c>
      <c r="AV155" s="13" t="s">
        <v>91</v>
      </c>
      <c r="AW155" s="13" t="s">
        <v>41</v>
      </c>
      <c r="AX155" s="13" t="s">
        <v>22</v>
      </c>
      <c r="AY155" s="178" t="s">
        <v>129</v>
      </c>
    </row>
    <row r="156" s="2" customFormat="1" ht="49.05" customHeight="1">
      <c r="A156" s="36"/>
      <c r="B156" s="162"/>
      <c r="C156" s="163" t="s">
        <v>322</v>
      </c>
      <c r="D156" s="163" t="s">
        <v>131</v>
      </c>
      <c r="E156" s="164" t="s">
        <v>323</v>
      </c>
      <c r="F156" s="165" t="s">
        <v>324</v>
      </c>
      <c r="G156" s="166" t="s">
        <v>134</v>
      </c>
      <c r="H156" s="167">
        <v>3.6000000000000001</v>
      </c>
      <c r="I156" s="168"/>
      <c r="J156" s="169">
        <f>ROUND(I156*H156,2)</f>
        <v>0</v>
      </c>
      <c r="K156" s="165" t="s">
        <v>3</v>
      </c>
      <c r="L156" s="37"/>
      <c r="M156" s="170" t="s">
        <v>3</v>
      </c>
      <c r="N156" s="171" t="s">
        <v>53</v>
      </c>
      <c r="O156" s="70"/>
      <c r="P156" s="172">
        <f>O156*H156</f>
        <v>0</v>
      </c>
      <c r="Q156" s="172">
        <v>2.2895500000000002</v>
      </c>
      <c r="R156" s="172">
        <f>Q156*H156</f>
        <v>8.2423800000000007</v>
      </c>
      <c r="S156" s="172">
        <v>0</v>
      </c>
      <c r="T156" s="17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4" t="s">
        <v>136</v>
      </c>
      <c r="AT156" s="174" t="s">
        <v>131</v>
      </c>
      <c r="AU156" s="174" t="s">
        <v>91</v>
      </c>
      <c r="AY156" s="17" t="s">
        <v>129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22</v>
      </c>
      <c r="BK156" s="175">
        <f>ROUND(I156*H156,2)</f>
        <v>0</v>
      </c>
      <c r="BL156" s="17" t="s">
        <v>136</v>
      </c>
      <c r="BM156" s="174" t="s">
        <v>325</v>
      </c>
    </row>
    <row r="157" s="2" customFormat="1" ht="24.15" customHeight="1">
      <c r="A157" s="36"/>
      <c r="B157" s="162"/>
      <c r="C157" s="163" t="s">
        <v>326</v>
      </c>
      <c r="D157" s="163" t="s">
        <v>131</v>
      </c>
      <c r="E157" s="164" t="s">
        <v>327</v>
      </c>
      <c r="F157" s="165" t="s">
        <v>328</v>
      </c>
      <c r="G157" s="166" t="s">
        <v>181</v>
      </c>
      <c r="H157" s="167">
        <v>106</v>
      </c>
      <c r="I157" s="168"/>
      <c r="J157" s="169">
        <f>ROUND(I157*H157,2)</f>
        <v>0</v>
      </c>
      <c r="K157" s="165" t="s">
        <v>3</v>
      </c>
      <c r="L157" s="37"/>
      <c r="M157" s="170" t="s">
        <v>3</v>
      </c>
      <c r="N157" s="171" t="s">
        <v>53</v>
      </c>
      <c r="O157" s="70"/>
      <c r="P157" s="172">
        <f>O157*H157</f>
        <v>0</v>
      </c>
      <c r="Q157" s="172">
        <v>0.00036000000000000002</v>
      </c>
      <c r="R157" s="172">
        <f>Q157*H157</f>
        <v>0.038159999999999999</v>
      </c>
      <c r="S157" s="172">
        <v>0</v>
      </c>
      <c r="T157" s="17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4" t="s">
        <v>136</v>
      </c>
      <c r="AT157" s="174" t="s">
        <v>131</v>
      </c>
      <c r="AU157" s="174" t="s">
        <v>91</v>
      </c>
      <c r="AY157" s="17" t="s">
        <v>129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7" t="s">
        <v>22</v>
      </c>
      <c r="BK157" s="175">
        <f>ROUND(I157*H157,2)</f>
        <v>0</v>
      </c>
      <c r="BL157" s="17" t="s">
        <v>136</v>
      </c>
      <c r="BM157" s="174" t="s">
        <v>329</v>
      </c>
    </row>
    <row r="158" s="13" customFormat="1">
      <c r="A158" s="13"/>
      <c r="B158" s="176"/>
      <c r="C158" s="13"/>
      <c r="D158" s="177" t="s">
        <v>141</v>
      </c>
      <c r="E158" s="178" t="s">
        <v>3</v>
      </c>
      <c r="F158" s="179" t="s">
        <v>330</v>
      </c>
      <c r="G158" s="13"/>
      <c r="H158" s="180">
        <v>106</v>
      </c>
      <c r="I158" s="181"/>
      <c r="J158" s="13"/>
      <c r="K158" s="13"/>
      <c r="L158" s="176"/>
      <c r="M158" s="182"/>
      <c r="N158" s="183"/>
      <c r="O158" s="183"/>
      <c r="P158" s="183"/>
      <c r="Q158" s="183"/>
      <c r="R158" s="183"/>
      <c r="S158" s="183"/>
      <c r="T158" s="18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78" t="s">
        <v>141</v>
      </c>
      <c r="AU158" s="178" t="s">
        <v>91</v>
      </c>
      <c r="AV158" s="13" t="s">
        <v>91</v>
      </c>
      <c r="AW158" s="13" t="s">
        <v>41</v>
      </c>
      <c r="AX158" s="13" t="s">
        <v>22</v>
      </c>
      <c r="AY158" s="178" t="s">
        <v>129</v>
      </c>
    </row>
    <row r="159" s="2" customFormat="1" ht="37.8" customHeight="1">
      <c r="A159" s="36"/>
      <c r="B159" s="162"/>
      <c r="C159" s="163" t="s">
        <v>331</v>
      </c>
      <c r="D159" s="163" t="s">
        <v>131</v>
      </c>
      <c r="E159" s="164" t="s">
        <v>332</v>
      </c>
      <c r="F159" s="165" t="s">
        <v>333</v>
      </c>
      <c r="G159" s="166" t="s">
        <v>334</v>
      </c>
      <c r="H159" s="167">
        <v>40</v>
      </c>
      <c r="I159" s="168"/>
      <c r="J159" s="169">
        <f>ROUND(I159*H159,2)</f>
        <v>0</v>
      </c>
      <c r="K159" s="165" t="s">
        <v>135</v>
      </c>
      <c r="L159" s="37"/>
      <c r="M159" s="170" t="s">
        <v>3</v>
      </c>
      <c r="N159" s="171" t="s">
        <v>53</v>
      </c>
      <c r="O159" s="70"/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4" t="s">
        <v>136</v>
      </c>
      <c r="AT159" s="174" t="s">
        <v>131</v>
      </c>
      <c r="AU159" s="174" t="s">
        <v>91</v>
      </c>
      <c r="AY159" s="17" t="s">
        <v>129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7" t="s">
        <v>22</v>
      </c>
      <c r="BK159" s="175">
        <f>ROUND(I159*H159,2)</f>
        <v>0</v>
      </c>
      <c r="BL159" s="17" t="s">
        <v>136</v>
      </c>
      <c r="BM159" s="174" t="s">
        <v>335</v>
      </c>
    </row>
    <row r="160" s="2" customFormat="1" ht="24.15" customHeight="1">
      <c r="A160" s="36"/>
      <c r="B160" s="162"/>
      <c r="C160" s="163" t="s">
        <v>336</v>
      </c>
      <c r="D160" s="163" t="s">
        <v>131</v>
      </c>
      <c r="E160" s="164" t="s">
        <v>337</v>
      </c>
      <c r="F160" s="165" t="s">
        <v>338</v>
      </c>
      <c r="G160" s="166" t="s">
        <v>334</v>
      </c>
      <c r="H160" s="167">
        <v>40</v>
      </c>
      <c r="I160" s="168"/>
      <c r="J160" s="169">
        <f>ROUND(I160*H160,2)</f>
        <v>0</v>
      </c>
      <c r="K160" s="165" t="s">
        <v>135</v>
      </c>
      <c r="L160" s="37"/>
      <c r="M160" s="170" t="s">
        <v>3</v>
      </c>
      <c r="N160" s="171" t="s">
        <v>53</v>
      </c>
      <c r="O160" s="70"/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4" t="s">
        <v>136</v>
      </c>
      <c r="AT160" s="174" t="s">
        <v>131</v>
      </c>
      <c r="AU160" s="174" t="s">
        <v>91</v>
      </c>
      <c r="AY160" s="17" t="s">
        <v>129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22</v>
      </c>
      <c r="BK160" s="175">
        <f>ROUND(I160*H160,2)</f>
        <v>0</v>
      </c>
      <c r="BL160" s="17" t="s">
        <v>136</v>
      </c>
      <c r="BM160" s="174" t="s">
        <v>339</v>
      </c>
    </row>
    <row r="161" s="2" customFormat="1" ht="62.7" customHeight="1">
      <c r="A161" s="36"/>
      <c r="B161" s="162"/>
      <c r="C161" s="163" t="s">
        <v>340</v>
      </c>
      <c r="D161" s="163" t="s">
        <v>131</v>
      </c>
      <c r="E161" s="164" t="s">
        <v>341</v>
      </c>
      <c r="F161" s="165" t="s">
        <v>342</v>
      </c>
      <c r="G161" s="166" t="s">
        <v>334</v>
      </c>
      <c r="H161" s="167">
        <v>75</v>
      </c>
      <c r="I161" s="168"/>
      <c r="J161" s="169">
        <f>ROUND(I161*H161,2)</f>
        <v>0</v>
      </c>
      <c r="K161" s="165" t="s">
        <v>135</v>
      </c>
      <c r="L161" s="37"/>
      <c r="M161" s="170" t="s">
        <v>3</v>
      </c>
      <c r="N161" s="171" t="s">
        <v>53</v>
      </c>
      <c r="O161" s="70"/>
      <c r="P161" s="172">
        <f>O161*H161</f>
        <v>0</v>
      </c>
      <c r="Q161" s="172">
        <v>0</v>
      </c>
      <c r="R161" s="172">
        <f>Q161*H161</f>
        <v>0</v>
      </c>
      <c r="S161" s="172">
        <v>0.17199999999999999</v>
      </c>
      <c r="T161" s="173">
        <f>S161*H161</f>
        <v>12.899999999999999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4" t="s">
        <v>136</v>
      </c>
      <c r="AT161" s="174" t="s">
        <v>131</v>
      </c>
      <c r="AU161" s="174" t="s">
        <v>91</v>
      </c>
      <c r="AY161" s="17" t="s">
        <v>129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7" t="s">
        <v>22</v>
      </c>
      <c r="BK161" s="175">
        <f>ROUND(I161*H161,2)</f>
        <v>0</v>
      </c>
      <c r="BL161" s="17" t="s">
        <v>136</v>
      </c>
      <c r="BM161" s="174" t="s">
        <v>343</v>
      </c>
    </row>
    <row r="162" s="2" customFormat="1" ht="14.4" customHeight="1">
      <c r="A162" s="36"/>
      <c r="B162" s="162"/>
      <c r="C162" s="163" t="s">
        <v>344</v>
      </c>
      <c r="D162" s="163" t="s">
        <v>131</v>
      </c>
      <c r="E162" s="164" t="s">
        <v>345</v>
      </c>
      <c r="F162" s="165" t="s">
        <v>346</v>
      </c>
      <c r="G162" s="166" t="s">
        <v>347</v>
      </c>
      <c r="H162" s="167">
        <v>1</v>
      </c>
      <c r="I162" s="168"/>
      <c r="J162" s="169">
        <f>ROUND(I162*H162,2)</f>
        <v>0</v>
      </c>
      <c r="K162" s="165" t="s">
        <v>3</v>
      </c>
      <c r="L162" s="37"/>
      <c r="M162" s="170" t="s">
        <v>3</v>
      </c>
      <c r="N162" s="171" t="s">
        <v>53</v>
      </c>
      <c r="O162" s="70"/>
      <c r="P162" s="172">
        <f>O162*H162</f>
        <v>0</v>
      </c>
      <c r="Q162" s="172">
        <v>0</v>
      </c>
      <c r="R162" s="172">
        <f>Q162*H162</f>
        <v>0</v>
      </c>
      <c r="S162" s="172">
        <v>0.97999999999999998</v>
      </c>
      <c r="T162" s="173">
        <f>S162*H162</f>
        <v>0.97999999999999998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4" t="s">
        <v>136</v>
      </c>
      <c r="AT162" s="174" t="s">
        <v>131</v>
      </c>
      <c r="AU162" s="174" t="s">
        <v>91</v>
      </c>
      <c r="AY162" s="17" t="s">
        <v>129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22</v>
      </c>
      <c r="BK162" s="175">
        <f>ROUND(I162*H162,2)</f>
        <v>0</v>
      </c>
      <c r="BL162" s="17" t="s">
        <v>136</v>
      </c>
      <c r="BM162" s="174" t="s">
        <v>348</v>
      </c>
    </row>
    <row r="163" s="12" customFormat="1" ht="22.8" customHeight="1">
      <c r="A163" s="12"/>
      <c r="B163" s="149"/>
      <c r="C163" s="12"/>
      <c r="D163" s="150" t="s">
        <v>81</v>
      </c>
      <c r="E163" s="160" t="s">
        <v>349</v>
      </c>
      <c r="F163" s="160" t="s">
        <v>350</v>
      </c>
      <c r="G163" s="12"/>
      <c r="H163" s="12"/>
      <c r="I163" s="152"/>
      <c r="J163" s="161">
        <f>BK163</f>
        <v>0</v>
      </c>
      <c r="K163" s="12"/>
      <c r="L163" s="149"/>
      <c r="M163" s="154"/>
      <c r="N163" s="155"/>
      <c r="O163" s="155"/>
      <c r="P163" s="156">
        <f>P164</f>
        <v>0</v>
      </c>
      <c r="Q163" s="155"/>
      <c r="R163" s="156">
        <f>R164</f>
        <v>0</v>
      </c>
      <c r="S163" s="155"/>
      <c r="T163" s="157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0" t="s">
        <v>22</v>
      </c>
      <c r="AT163" s="158" t="s">
        <v>81</v>
      </c>
      <c r="AU163" s="158" t="s">
        <v>22</v>
      </c>
      <c r="AY163" s="150" t="s">
        <v>129</v>
      </c>
      <c r="BK163" s="159">
        <f>BK164</f>
        <v>0</v>
      </c>
    </row>
    <row r="164" s="2" customFormat="1" ht="37.8" customHeight="1">
      <c r="A164" s="36"/>
      <c r="B164" s="162"/>
      <c r="C164" s="163" t="s">
        <v>351</v>
      </c>
      <c r="D164" s="163" t="s">
        <v>131</v>
      </c>
      <c r="E164" s="164" t="s">
        <v>352</v>
      </c>
      <c r="F164" s="165" t="s">
        <v>353</v>
      </c>
      <c r="G164" s="166" t="s">
        <v>260</v>
      </c>
      <c r="H164" s="167">
        <v>12765.035</v>
      </c>
      <c r="I164" s="168"/>
      <c r="J164" s="169">
        <f>ROUND(I164*H164,2)</f>
        <v>0</v>
      </c>
      <c r="K164" s="165" t="s">
        <v>135</v>
      </c>
      <c r="L164" s="37"/>
      <c r="M164" s="170" t="s">
        <v>3</v>
      </c>
      <c r="N164" s="171" t="s">
        <v>53</v>
      </c>
      <c r="O164" s="70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4" t="s">
        <v>136</v>
      </c>
      <c r="AT164" s="174" t="s">
        <v>131</v>
      </c>
      <c r="AU164" s="174" t="s">
        <v>91</v>
      </c>
      <c r="AY164" s="17" t="s">
        <v>129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7" t="s">
        <v>22</v>
      </c>
      <c r="BK164" s="175">
        <f>ROUND(I164*H164,2)</f>
        <v>0</v>
      </c>
      <c r="BL164" s="17" t="s">
        <v>136</v>
      </c>
      <c r="BM164" s="174" t="s">
        <v>354</v>
      </c>
    </row>
    <row r="165" s="12" customFormat="1" ht="25.92" customHeight="1">
      <c r="A165" s="12"/>
      <c r="B165" s="149"/>
      <c r="C165" s="12"/>
      <c r="D165" s="150" t="s">
        <v>81</v>
      </c>
      <c r="E165" s="151" t="s">
        <v>184</v>
      </c>
      <c r="F165" s="151" t="s">
        <v>355</v>
      </c>
      <c r="G165" s="12"/>
      <c r="H165" s="12"/>
      <c r="I165" s="152"/>
      <c r="J165" s="153">
        <f>BK165</f>
        <v>0</v>
      </c>
      <c r="K165" s="12"/>
      <c r="L165" s="149"/>
      <c r="M165" s="154"/>
      <c r="N165" s="155"/>
      <c r="O165" s="155"/>
      <c r="P165" s="156">
        <f>P166</f>
        <v>0</v>
      </c>
      <c r="Q165" s="155"/>
      <c r="R165" s="156">
        <f>R166</f>
        <v>16.3035</v>
      </c>
      <c r="S165" s="155"/>
      <c r="T165" s="157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0" t="s">
        <v>143</v>
      </c>
      <c r="AT165" s="158" t="s">
        <v>81</v>
      </c>
      <c r="AU165" s="158" t="s">
        <v>82</v>
      </c>
      <c r="AY165" s="150" t="s">
        <v>129</v>
      </c>
      <c r="BK165" s="159">
        <f>BK166</f>
        <v>0</v>
      </c>
    </row>
    <row r="166" s="12" customFormat="1" ht="22.8" customHeight="1">
      <c r="A166" s="12"/>
      <c r="B166" s="149"/>
      <c r="C166" s="12"/>
      <c r="D166" s="150" t="s">
        <v>81</v>
      </c>
      <c r="E166" s="160" t="s">
        <v>356</v>
      </c>
      <c r="F166" s="160" t="s">
        <v>357</v>
      </c>
      <c r="G166" s="12"/>
      <c r="H166" s="12"/>
      <c r="I166" s="152"/>
      <c r="J166" s="161">
        <f>BK166</f>
        <v>0</v>
      </c>
      <c r="K166" s="12"/>
      <c r="L166" s="149"/>
      <c r="M166" s="154"/>
      <c r="N166" s="155"/>
      <c r="O166" s="155"/>
      <c r="P166" s="156">
        <f>SUM(P167:P172)</f>
        <v>0</v>
      </c>
      <c r="Q166" s="155"/>
      <c r="R166" s="156">
        <f>SUM(R167:R172)</f>
        <v>16.3035</v>
      </c>
      <c r="S166" s="155"/>
      <c r="T166" s="157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0" t="s">
        <v>143</v>
      </c>
      <c r="AT166" s="158" t="s">
        <v>81</v>
      </c>
      <c r="AU166" s="158" t="s">
        <v>22</v>
      </c>
      <c r="AY166" s="150" t="s">
        <v>129</v>
      </c>
      <c r="BK166" s="159">
        <f>SUM(BK167:BK172)</f>
        <v>0</v>
      </c>
    </row>
    <row r="167" s="2" customFormat="1" ht="62.7" customHeight="1">
      <c r="A167" s="36"/>
      <c r="B167" s="162"/>
      <c r="C167" s="163" t="s">
        <v>358</v>
      </c>
      <c r="D167" s="163" t="s">
        <v>131</v>
      </c>
      <c r="E167" s="164" t="s">
        <v>359</v>
      </c>
      <c r="F167" s="165" t="s">
        <v>360</v>
      </c>
      <c r="G167" s="166" t="s">
        <v>334</v>
      </c>
      <c r="H167" s="167">
        <v>150</v>
      </c>
      <c r="I167" s="168"/>
      <c r="J167" s="169">
        <f>ROUND(I167*H167,2)</f>
        <v>0</v>
      </c>
      <c r="K167" s="165" t="s">
        <v>135</v>
      </c>
      <c r="L167" s="37"/>
      <c r="M167" s="170" t="s">
        <v>3</v>
      </c>
      <c r="N167" s="171" t="s">
        <v>53</v>
      </c>
      <c r="O167" s="70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4" t="s">
        <v>361</v>
      </c>
      <c r="AT167" s="174" t="s">
        <v>131</v>
      </c>
      <c r="AU167" s="174" t="s">
        <v>91</v>
      </c>
      <c r="AY167" s="17" t="s">
        <v>129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7" t="s">
        <v>22</v>
      </c>
      <c r="BK167" s="175">
        <f>ROUND(I167*H167,2)</f>
        <v>0</v>
      </c>
      <c r="BL167" s="17" t="s">
        <v>361</v>
      </c>
      <c r="BM167" s="174" t="s">
        <v>362</v>
      </c>
    </row>
    <row r="168" s="13" customFormat="1">
      <c r="A168" s="13"/>
      <c r="B168" s="176"/>
      <c r="C168" s="13"/>
      <c r="D168" s="177" t="s">
        <v>141</v>
      </c>
      <c r="E168" s="178" t="s">
        <v>3</v>
      </c>
      <c r="F168" s="179" t="s">
        <v>363</v>
      </c>
      <c r="G168" s="13"/>
      <c r="H168" s="180">
        <v>150</v>
      </c>
      <c r="I168" s="181"/>
      <c r="J168" s="13"/>
      <c r="K168" s="13"/>
      <c r="L168" s="176"/>
      <c r="M168" s="182"/>
      <c r="N168" s="183"/>
      <c r="O168" s="183"/>
      <c r="P168" s="183"/>
      <c r="Q168" s="183"/>
      <c r="R168" s="183"/>
      <c r="S168" s="183"/>
      <c r="T168" s="18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78" t="s">
        <v>141</v>
      </c>
      <c r="AU168" s="178" t="s">
        <v>91</v>
      </c>
      <c r="AV168" s="13" t="s">
        <v>91</v>
      </c>
      <c r="AW168" s="13" t="s">
        <v>41</v>
      </c>
      <c r="AX168" s="13" t="s">
        <v>22</v>
      </c>
      <c r="AY168" s="178" t="s">
        <v>129</v>
      </c>
    </row>
    <row r="169" s="2" customFormat="1" ht="37.8" customHeight="1">
      <c r="A169" s="36"/>
      <c r="B169" s="162"/>
      <c r="C169" s="163" t="s">
        <v>364</v>
      </c>
      <c r="D169" s="163" t="s">
        <v>131</v>
      </c>
      <c r="E169" s="164" t="s">
        <v>365</v>
      </c>
      <c r="F169" s="165" t="s">
        <v>366</v>
      </c>
      <c r="G169" s="166" t="s">
        <v>334</v>
      </c>
      <c r="H169" s="167">
        <v>150</v>
      </c>
      <c r="I169" s="168"/>
      <c r="J169" s="169">
        <f>ROUND(I169*H169,2)</f>
        <v>0</v>
      </c>
      <c r="K169" s="165" t="s">
        <v>135</v>
      </c>
      <c r="L169" s="37"/>
      <c r="M169" s="170" t="s">
        <v>3</v>
      </c>
      <c r="N169" s="171" t="s">
        <v>53</v>
      </c>
      <c r="O169" s="70"/>
      <c r="P169" s="172">
        <f>O169*H169</f>
        <v>0</v>
      </c>
      <c r="Q169" s="172">
        <v>0.108</v>
      </c>
      <c r="R169" s="172">
        <f>Q169*H169</f>
        <v>16.199999999999999</v>
      </c>
      <c r="S169" s="172">
        <v>0</v>
      </c>
      <c r="T169" s="17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4" t="s">
        <v>361</v>
      </c>
      <c r="AT169" s="174" t="s">
        <v>131</v>
      </c>
      <c r="AU169" s="174" t="s">
        <v>91</v>
      </c>
      <c r="AY169" s="17" t="s">
        <v>129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7" t="s">
        <v>22</v>
      </c>
      <c r="BK169" s="175">
        <f>ROUND(I169*H169,2)</f>
        <v>0</v>
      </c>
      <c r="BL169" s="17" t="s">
        <v>361</v>
      </c>
      <c r="BM169" s="174" t="s">
        <v>367</v>
      </c>
    </row>
    <row r="170" s="2" customFormat="1" ht="24.15" customHeight="1">
      <c r="A170" s="36"/>
      <c r="B170" s="162"/>
      <c r="C170" s="189" t="s">
        <v>368</v>
      </c>
      <c r="D170" s="189" t="s">
        <v>184</v>
      </c>
      <c r="E170" s="190" t="s">
        <v>369</v>
      </c>
      <c r="F170" s="191" t="s">
        <v>370</v>
      </c>
      <c r="G170" s="192" t="s">
        <v>334</v>
      </c>
      <c r="H170" s="193">
        <v>150</v>
      </c>
      <c r="I170" s="194"/>
      <c r="J170" s="195">
        <f>ROUND(I170*H170,2)</f>
        <v>0</v>
      </c>
      <c r="K170" s="191" t="s">
        <v>135</v>
      </c>
      <c r="L170" s="196"/>
      <c r="M170" s="197" t="s">
        <v>3</v>
      </c>
      <c r="N170" s="198" t="s">
        <v>53</v>
      </c>
      <c r="O170" s="70"/>
      <c r="P170" s="172">
        <f>O170*H170</f>
        <v>0</v>
      </c>
      <c r="Q170" s="172">
        <v>0.00068999999999999997</v>
      </c>
      <c r="R170" s="172">
        <f>Q170*H170</f>
        <v>0.1035</v>
      </c>
      <c r="S170" s="172">
        <v>0</v>
      </c>
      <c r="T170" s="17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4" t="s">
        <v>371</v>
      </c>
      <c r="AT170" s="174" t="s">
        <v>184</v>
      </c>
      <c r="AU170" s="174" t="s">
        <v>91</v>
      </c>
      <c r="AY170" s="17" t="s">
        <v>129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22</v>
      </c>
      <c r="BK170" s="175">
        <f>ROUND(I170*H170,2)</f>
        <v>0</v>
      </c>
      <c r="BL170" s="17" t="s">
        <v>371</v>
      </c>
      <c r="BM170" s="174" t="s">
        <v>372</v>
      </c>
    </row>
    <row r="171" s="2" customFormat="1">
      <c r="A171" s="36"/>
      <c r="B171" s="37"/>
      <c r="C171" s="36"/>
      <c r="D171" s="177" t="s">
        <v>158</v>
      </c>
      <c r="E171" s="36"/>
      <c r="F171" s="185" t="s">
        <v>373</v>
      </c>
      <c r="G171" s="36"/>
      <c r="H171" s="36"/>
      <c r="I171" s="186"/>
      <c r="J171" s="36"/>
      <c r="K171" s="36"/>
      <c r="L171" s="37"/>
      <c r="M171" s="187"/>
      <c r="N171" s="188"/>
      <c r="O171" s="70"/>
      <c r="P171" s="70"/>
      <c r="Q171" s="70"/>
      <c r="R171" s="70"/>
      <c r="S171" s="70"/>
      <c r="T171" s="71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158</v>
      </c>
      <c r="AU171" s="17" t="s">
        <v>91</v>
      </c>
    </row>
    <row r="172" s="2" customFormat="1" ht="49.05" customHeight="1">
      <c r="A172" s="36"/>
      <c r="B172" s="162"/>
      <c r="C172" s="163" t="s">
        <v>374</v>
      </c>
      <c r="D172" s="163" t="s">
        <v>131</v>
      </c>
      <c r="E172" s="164" t="s">
        <v>375</v>
      </c>
      <c r="F172" s="165" t="s">
        <v>376</v>
      </c>
      <c r="G172" s="166" t="s">
        <v>334</v>
      </c>
      <c r="H172" s="167">
        <v>150</v>
      </c>
      <c r="I172" s="168"/>
      <c r="J172" s="169">
        <f>ROUND(I172*H172,2)</f>
        <v>0</v>
      </c>
      <c r="K172" s="165" t="s">
        <v>135</v>
      </c>
      <c r="L172" s="37"/>
      <c r="M172" s="170" t="s">
        <v>3</v>
      </c>
      <c r="N172" s="171" t="s">
        <v>53</v>
      </c>
      <c r="O172" s="70"/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4" t="s">
        <v>361</v>
      </c>
      <c r="AT172" s="174" t="s">
        <v>131</v>
      </c>
      <c r="AU172" s="174" t="s">
        <v>91</v>
      </c>
      <c r="AY172" s="17" t="s">
        <v>129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7" t="s">
        <v>22</v>
      </c>
      <c r="BK172" s="175">
        <f>ROUND(I172*H172,2)</f>
        <v>0</v>
      </c>
      <c r="BL172" s="17" t="s">
        <v>361</v>
      </c>
      <c r="BM172" s="174" t="s">
        <v>377</v>
      </c>
    </row>
    <row r="173" s="12" customFormat="1" ht="25.92" customHeight="1">
      <c r="A173" s="12"/>
      <c r="B173" s="149"/>
      <c r="C173" s="12"/>
      <c r="D173" s="150" t="s">
        <v>81</v>
      </c>
      <c r="E173" s="151" t="s">
        <v>378</v>
      </c>
      <c r="F173" s="151" t="s">
        <v>379</v>
      </c>
      <c r="G173" s="12"/>
      <c r="H173" s="12"/>
      <c r="I173" s="152"/>
      <c r="J173" s="153">
        <f>BK173</f>
        <v>0</v>
      </c>
      <c r="K173" s="12"/>
      <c r="L173" s="149"/>
      <c r="M173" s="154"/>
      <c r="N173" s="155"/>
      <c r="O173" s="155"/>
      <c r="P173" s="156">
        <f>P174+SUM(P175:P178)</f>
        <v>0</v>
      </c>
      <c r="Q173" s="155"/>
      <c r="R173" s="156">
        <f>R174+SUM(R175:R178)</f>
        <v>0</v>
      </c>
      <c r="S173" s="155"/>
      <c r="T173" s="157">
        <f>T174+SUM(T175:T178)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0" t="s">
        <v>150</v>
      </c>
      <c r="AT173" s="158" t="s">
        <v>81</v>
      </c>
      <c r="AU173" s="158" t="s">
        <v>82</v>
      </c>
      <c r="AY173" s="150" t="s">
        <v>129</v>
      </c>
      <c r="BK173" s="159">
        <f>BK174+SUM(BK175:BK178)</f>
        <v>0</v>
      </c>
    </row>
    <row r="174" s="2" customFormat="1" ht="14.4" customHeight="1">
      <c r="A174" s="36"/>
      <c r="B174" s="162"/>
      <c r="C174" s="163" t="s">
        <v>380</v>
      </c>
      <c r="D174" s="163" t="s">
        <v>131</v>
      </c>
      <c r="E174" s="164" t="s">
        <v>381</v>
      </c>
      <c r="F174" s="165" t="s">
        <v>382</v>
      </c>
      <c r="G174" s="166" t="s">
        <v>347</v>
      </c>
      <c r="H174" s="167">
        <v>1</v>
      </c>
      <c r="I174" s="168"/>
      <c r="J174" s="169">
        <f>ROUND(I174*H174,2)</f>
        <v>0</v>
      </c>
      <c r="K174" s="165" t="s">
        <v>3</v>
      </c>
      <c r="L174" s="37"/>
      <c r="M174" s="170" t="s">
        <v>3</v>
      </c>
      <c r="N174" s="171" t="s">
        <v>53</v>
      </c>
      <c r="O174" s="70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4" t="s">
        <v>383</v>
      </c>
      <c r="AT174" s="174" t="s">
        <v>131</v>
      </c>
      <c r="AU174" s="174" t="s">
        <v>22</v>
      </c>
      <c r="AY174" s="17" t="s">
        <v>129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7" t="s">
        <v>22</v>
      </c>
      <c r="BK174" s="175">
        <f>ROUND(I174*H174,2)</f>
        <v>0</v>
      </c>
      <c r="BL174" s="17" t="s">
        <v>383</v>
      </c>
      <c r="BM174" s="174" t="s">
        <v>384</v>
      </c>
    </row>
    <row r="175" s="13" customFormat="1">
      <c r="A175" s="13"/>
      <c r="B175" s="176"/>
      <c r="C175" s="13"/>
      <c r="D175" s="177" t="s">
        <v>141</v>
      </c>
      <c r="E175" s="178" t="s">
        <v>3</v>
      </c>
      <c r="F175" s="179" t="s">
        <v>385</v>
      </c>
      <c r="G175" s="13"/>
      <c r="H175" s="180">
        <v>1</v>
      </c>
      <c r="I175" s="181"/>
      <c r="J175" s="13"/>
      <c r="K175" s="13"/>
      <c r="L175" s="176"/>
      <c r="M175" s="182"/>
      <c r="N175" s="183"/>
      <c r="O175" s="183"/>
      <c r="P175" s="183"/>
      <c r="Q175" s="183"/>
      <c r="R175" s="183"/>
      <c r="S175" s="183"/>
      <c r="T175" s="18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141</v>
      </c>
      <c r="AU175" s="178" t="s">
        <v>22</v>
      </c>
      <c r="AV175" s="13" t="s">
        <v>91</v>
      </c>
      <c r="AW175" s="13" t="s">
        <v>41</v>
      </c>
      <c r="AX175" s="13" t="s">
        <v>22</v>
      </c>
      <c r="AY175" s="178" t="s">
        <v>129</v>
      </c>
    </row>
    <row r="176" s="2" customFormat="1" ht="14.4" customHeight="1">
      <c r="A176" s="36"/>
      <c r="B176" s="162"/>
      <c r="C176" s="163" t="s">
        <v>386</v>
      </c>
      <c r="D176" s="163" t="s">
        <v>131</v>
      </c>
      <c r="E176" s="164" t="s">
        <v>387</v>
      </c>
      <c r="F176" s="165" t="s">
        <v>388</v>
      </c>
      <c r="G176" s="166" t="s">
        <v>347</v>
      </c>
      <c r="H176" s="167">
        <v>1</v>
      </c>
      <c r="I176" s="168"/>
      <c r="J176" s="169">
        <f>ROUND(I176*H176,2)</f>
        <v>0</v>
      </c>
      <c r="K176" s="165" t="s">
        <v>3</v>
      </c>
      <c r="L176" s="37"/>
      <c r="M176" s="170" t="s">
        <v>3</v>
      </c>
      <c r="N176" s="171" t="s">
        <v>53</v>
      </c>
      <c r="O176" s="70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4" t="s">
        <v>383</v>
      </c>
      <c r="AT176" s="174" t="s">
        <v>131</v>
      </c>
      <c r="AU176" s="174" t="s">
        <v>22</v>
      </c>
      <c r="AY176" s="17" t="s">
        <v>129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7" t="s">
        <v>22</v>
      </c>
      <c r="BK176" s="175">
        <f>ROUND(I176*H176,2)</f>
        <v>0</v>
      </c>
      <c r="BL176" s="17" t="s">
        <v>383</v>
      </c>
      <c r="BM176" s="174" t="s">
        <v>389</v>
      </c>
    </row>
    <row r="177" s="13" customFormat="1">
      <c r="A177" s="13"/>
      <c r="B177" s="176"/>
      <c r="C177" s="13"/>
      <c r="D177" s="177" t="s">
        <v>141</v>
      </c>
      <c r="E177" s="178" t="s">
        <v>3</v>
      </c>
      <c r="F177" s="179" t="s">
        <v>390</v>
      </c>
      <c r="G177" s="13"/>
      <c r="H177" s="180">
        <v>1</v>
      </c>
      <c r="I177" s="181"/>
      <c r="J177" s="13"/>
      <c r="K177" s="13"/>
      <c r="L177" s="176"/>
      <c r="M177" s="182"/>
      <c r="N177" s="183"/>
      <c r="O177" s="183"/>
      <c r="P177" s="183"/>
      <c r="Q177" s="183"/>
      <c r="R177" s="183"/>
      <c r="S177" s="183"/>
      <c r="T177" s="18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8" t="s">
        <v>141</v>
      </c>
      <c r="AU177" s="178" t="s">
        <v>22</v>
      </c>
      <c r="AV177" s="13" t="s">
        <v>91</v>
      </c>
      <c r="AW177" s="13" t="s">
        <v>41</v>
      </c>
      <c r="AX177" s="13" t="s">
        <v>22</v>
      </c>
      <c r="AY177" s="178" t="s">
        <v>129</v>
      </c>
    </row>
    <row r="178" s="12" customFormat="1" ht="22.8" customHeight="1">
      <c r="A178" s="12"/>
      <c r="B178" s="149"/>
      <c r="C178" s="12"/>
      <c r="D178" s="150" t="s">
        <v>81</v>
      </c>
      <c r="E178" s="160" t="s">
        <v>381</v>
      </c>
      <c r="F178" s="160" t="s">
        <v>391</v>
      </c>
      <c r="G178" s="12"/>
      <c r="H178" s="12"/>
      <c r="I178" s="152"/>
      <c r="J178" s="161">
        <f>BK178</f>
        <v>0</v>
      </c>
      <c r="K178" s="12"/>
      <c r="L178" s="149"/>
      <c r="M178" s="154"/>
      <c r="N178" s="155"/>
      <c r="O178" s="155"/>
      <c r="P178" s="156">
        <f>SUM(P179:P183)</f>
        <v>0</v>
      </c>
      <c r="Q178" s="155"/>
      <c r="R178" s="156">
        <f>SUM(R179:R183)</f>
        <v>0</v>
      </c>
      <c r="S178" s="155"/>
      <c r="T178" s="157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0" t="s">
        <v>150</v>
      </c>
      <c r="AT178" s="158" t="s">
        <v>81</v>
      </c>
      <c r="AU178" s="158" t="s">
        <v>22</v>
      </c>
      <c r="AY178" s="150" t="s">
        <v>129</v>
      </c>
      <c r="BK178" s="159">
        <f>SUM(BK179:BK183)</f>
        <v>0</v>
      </c>
    </row>
    <row r="179" s="2" customFormat="1" ht="14.4" customHeight="1">
      <c r="A179" s="36"/>
      <c r="B179" s="162"/>
      <c r="C179" s="163" t="s">
        <v>392</v>
      </c>
      <c r="D179" s="163" t="s">
        <v>131</v>
      </c>
      <c r="E179" s="164" t="s">
        <v>393</v>
      </c>
      <c r="F179" s="165" t="s">
        <v>394</v>
      </c>
      <c r="G179" s="166" t="s">
        <v>347</v>
      </c>
      <c r="H179" s="167">
        <v>1</v>
      </c>
      <c r="I179" s="168"/>
      <c r="J179" s="169">
        <f>ROUND(I179*H179,2)</f>
        <v>0</v>
      </c>
      <c r="K179" s="165" t="s">
        <v>3</v>
      </c>
      <c r="L179" s="37"/>
      <c r="M179" s="170" t="s">
        <v>3</v>
      </c>
      <c r="N179" s="171" t="s">
        <v>53</v>
      </c>
      <c r="O179" s="70"/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4" t="s">
        <v>383</v>
      </c>
      <c r="AT179" s="174" t="s">
        <v>131</v>
      </c>
      <c r="AU179" s="174" t="s">
        <v>91</v>
      </c>
      <c r="AY179" s="17" t="s">
        <v>129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7" t="s">
        <v>22</v>
      </c>
      <c r="BK179" s="175">
        <f>ROUND(I179*H179,2)</f>
        <v>0</v>
      </c>
      <c r="BL179" s="17" t="s">
        <v>383</v>
      </c>
      <c r="BM179" s="174" t="s">
        <v>395</v>
      </c>
    </row>
    <row r="180" s="2" customFormat="1">
      <c r="A180" s="36"/>
      <c r="B180" s="37"/>
      <c r="C180" s="36"/>
      <c r="D180" s="177" t="s">
        <v>158</v>
      </c>
      <c r="E180" s="36"/>
      <c r="F180" s="185" t="s">
        <v>396</v>
      </c>
      <c r="G180" s="36"/>
      <c r="H180" s="36"/>
      <c r="I180" s="186"/>
      <c r="J180" s="36"/>
      <c r="K180" s="36"/>
      <c r="L180" s="37"/>
      <c r="M180" s="187"/>
      <c r="N180" s="188"/>
      <c r="O180" s="70"/>
      <c r="P180" s="70"/>
      <c r="Q180" s="70"/>
      <c r="R180" s="70"/>
      <c r="S180" s="70"/>
      <c r="T180" s="71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158</v>
      </c>
      <c r="AU180" s="17" t="s">
        <v>91</v>
      </c>
    </row>
    <row r="181" s="2" customFormat="1" ht="14.4" customHeight="1">
      <c r="A181" s="36"/>
      <c r="B181" s="162"/>
      <c r="C181" s="163" t="s">
        <v>397</v>
      </c>
      <c r="D181" s="163" t="s">
        <v>131</v>
      </c>
      <c r="E181" s="164" t="s">
        <v>398</v>
      </c>
      <c r="F181" s="165" t="s">
        <v>399</v>
      </c>
      <c r="G181" s="166" t="s">
        <v>347</v>
      </c>
      <c r="H181" s="167">
        <v>1</v>
      </c>
      <c r="I181" s="168"/>
      <c r="J181" s="169">
        <f>ROUND(I181*H181,2)</f>
        <v>0</v>
      </c>
      <c r="K181" s="165" t="s">
        <v>3</v>
      </c>
      <c r="L181" s="37"/>
      <c r="M181" s="170" t="s">
        <v>3</v>
      </c>
      <c r="N181" s="171" t="s">
        <v>53</v>
      </c>
      <c r="O181" s="70"/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4" t="s">
        <v>383</v>
      </c>
      <c r="AT181" s="174" t="s">
        <v>131</v>
      </c>
      <c r="AU181" s="174" t="s">
        <v>91</v>
      </c>
      <c r="AY181" s="17" t="s">
        <v>129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7" t="s">
        <v>22</v>
      </c>
      <c r="BK181" s="175">
        <f>ROUND(I181*H181,2)</f>
        <v>0</v>
      </c>
      <c r="BL181" s="17" t="s">
        <v>383</v>
      </c>
      <c r="BM181" s="174" t="s">
        <v>400</v>
      </c>
    </row>
    <row r="182" s="2" customFormat="1" ht="14.4" customHeight="1">
      <c r="A182" s="36"/>
      <c r="B182" s="162"/>
      <c r="C182" s="163" t="s">
        <v>401</v>
      </c>
      <c r="D182" s="163" t="s">
        <v>131</v>
      </c>
      <c r="E182" s="164" t="s">
        <v>402</v>
      </c>
      <c r="F182" s="165" t="s">
        <v>403</v>
      </c>
      <c r="G182" s="166" t="s">
        <v>347</v>
      </c>
      <c r="H182" s="167">
        <v>1</v>
      </c>
      <c r="I182" s="168"/>
      <c r="J182" s="169">
        <f>ROUND(I182*H182,2)</f>
        <v>0</v>
      </c>
      <c r="K182" s="165" t="s">
        <v>3</v>
      </c>
      <c r="L182" s="37"/>
      <c r="M182" s="170" t="s">
        <v>3</v>
      </c>
      <c r="N182" s="171" t="s">
        <v>53</v>
      </c>
      <c r="O182" s="70"/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4" t="s">
        <v>383</v>
      </c>
      <c r="AT182" s="174" t="s">
        <v>131</v>
      </c>
      <c r="AU182" s="174" t="s">
        <v>91</v>
      </c>
      <c r="AY182" s="17" t="s">
        <v>129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7" t="s">
        <v>22</v>
      </c>
      <c r="BK182" s="175">
        <f>ROUND(I182*H182,2)</f>
        <v>0</v>
      </c>
      <c r="BL182" s="17" t="s">
        <v>383</v>
      </c>
      <c r="BM182" s="174" t="s">
        <v>404</v>
      </c>
    </row>
    <row r="183" s="2" customFormat="1">
      <c r="A183" s="36"/>
      <c r="B183" s="37"/>
      <c r="C183" s="36"/>
      <c r="D183" s="177" t="s">
        <v>158</v>
      </c>
      <c r="E183" s="36"/>
      <c r="F183" s="185" t="s">
        <v>405</v>
      </c>
      <c r="G183" s="36"/>
      <c r="H183" s="36"/>
      <c r="I183" s="186"/>
      <c r="J183" s="36"/>
      <c r="K183" s="36"/>
      <c r="L183" s="37"/>
      <c r="M183" s="199"/>
      <c r="N183" s="200"/>
      <c r="O183" s="201"/>
      <c r="P183" s="201"/>
      <c r="Q183" s="201"/>
      <c r="R183" s="201"/>
      <c r="S183" s="201"/>
      <c r="T183" s="202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158</v>
      </c>
      <c r="AU183" s="17" t="s">
        <v>91</v>
      </c>
    </row>
    <row r="184" s="2" customFormat="1" ht="6.96" customHeight="1">
      <c r="A184" s="36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7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autoFilter ref="C90:K18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="1" customFormat="1" ht="24.96" customHeight="1">
      <c r="B4" s="20"/>
      <c r="D4" s="21" t="s">
        <v>95</v>
      </c>
      <c r="L4" s="20"/>
      <c r="M4" s="112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13" t="str">
        <f>'Rekapitulace stavby'!K6</f>
        <v>k.ú. Malý Újezd - dokumentace II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96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406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20</v>
      </c>
      <c r="E11" s="36"/>
      <c r="F11" s="25" t="s">
        <v>3</v>
      </c>
      <c r="G11" s="36"/>
      <c r="H11" s="36"/>
      <c r="I11" s="30" t="s">
        <v>21</v>
      </c>
      <c r="J11" s="25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25" t="s">
        <v>24</v>
      </c>
      <c r="G12" s="36"/>
      <c r="H12" s="36"/>
      <c r="I12" s="30" t="s">
        <v>25</v>
      </c>
      <c r="J12" s="62" t="str">
        <f>'Rekapitulace stavby'!AN8</f>
        <v>28. 11. 2016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29</v>
      </c>
      <c r="E14" s="36"/>
      <c r="F14" s="36"/>
      <c r="G14" s="36"/>
      <c r="H14" s="36"/>
      <c r="I14" s="30" t="s">
        <v>30</v>
      </c>
      <c r="J14" s="25" t="s">
        <v>31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32</v>
      </c>
      <c r="F15" s="36"/>
      <c r="G15" s="36"/>
      <c r="H15" s="36"/>
      <c r="I15" s="30" t="s">
        <v>33</v>
      </c>
      <c r="J15" s="25" t="s">
        <v>34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35</v>
      </c>
      <c r="E17" s="36"/>
      <c r="F17" s="36"/>
      <c r="G17" s="36"/>
      <c r="H17" s="36"/>
      <c r="I17" s="30" t="s">
        <v>30</v>
      </c>
      <c r="J17" s="31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33</v>
      </c>
      <c r="J18" s="31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37</v>
      </c>
      <c r="E20" s="36"/>
      <c r="F20" s="36"/>
      <c r="G20" s="36"/>
      <c r="H20" s="36"/>
      <c r="I20" s="30" t="s">
        <v>30</v>
      </c>
      <c r="J20" s="25" t="s">
        <v>38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39</v>
      </c>
      <c r="F21" s="36"/>
      <c r="G21" s="36"/>
      <c r="H21" s="36"/>
      <c r="I21" s="30" t="s">
        <v>33</v>
      </c>
      <c r="J21" s="25" t="s">
        <v>40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42</v>
      </c>
      <c r="E23" s="36"/>
      <c r="F23" s="36"/>
      <c r="G23" s="36"/>
      <c r="H23" s="36"/>
      <c r="I23" s="30" t="s">
        <v>30</v>
      </c>
      <c r="J23" s="25" t="s">
        <v>43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44</v>
      </c>
      <c r="F24" s="36"/>
      <c r="G24" s="36"/>
      <c r="H24" s="36"/>
      <c r="I24" s="30" t="s">
        <v>33</v>
      </c>
      <c r="J24" s="25" t="s">
        <v>45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46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48</v>
      </c>
      <c r="E30" s="36"/>
      <c r="F30" s="36"/>
      <c r="G30" s="36"/>
      <c r="H30" s="36"/>
      <c r="I30" s="36"/>
      <c r="J30" s="88">
        <f>ROUND(J84,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50</v>
      </c>
      <c r="G32" s="36"/>
      <c r="H32" s="36"/>
      <c r="I32" s="41" t="s">
        <v>49</v>
      </c>
      <c r="J32" s="41" t="s">
        <v>51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52</v>
      </c>
      <c r="E33" s="30" t="s">
        <v>53</v>
      </c>
      <c r="F33" s="120">
        <f>ROUND((SUM(BE84:BE136)),  2)</f>
        <v>0</v>
      </c>
      <c r="G33" s="36"/>
      <c r="H33" s="36"/>
      <c r="I33" s="121">
        <v>0.20999999999999999</v>
      </c>
      <c r="J33" s="120">
        <f>ROUND(((SUM(BE84:BE136))*I33),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54</v>
      </c>
      <c r="F34" s="120">
        <f>ROUND((SUM(BF84:BF136)),  2)</f>
        <v>0</v>
      </c>
      <c r="G34" s="36"/>
      <c r="H34" s="36"/>
      <c r="I34" s="121">
        <v>0.14999999999999999</v>
      </c>
      <c r="J34" s="120">
        <f>ROUND(((SUM(BF84:BF136))*I34),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55</v>
      </c>
      <c r="F35" s="120">
        <f>ROUND((SUM(BG84:BG136)),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56</v>
      </c>
      <c r="F36" s="120">
        <f>ROUND((SUM(BH84:BH136)),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57</v>
      </c>
      <c r="F37" s="120">
        <f>ROUND((SUM(BI84:BI136)),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58</v>
      </c>
      <c r="E39" s="74"/>
      <c r="F39" s="74"/>
      <c r="G39" s="124" t="s">
        <v>59</v>
      </c>
      <c r="H39" s="125" t="s">
        <v>60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>k.ú. Malý Újezd - dokumentace II</v>
      </c>
      <c r="F48" s="30"/>
      <c r="G48" s="30"/>
      <c r="H48" s="30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SO-801 - SO 801 - Doprovodná zeleň C19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23</v>
      </c>
      <c r="D52" s="36"/>
      <c r="E52" s="36"/>
      <c r="F52" s="25" t="str">
        <f>F12</f>
        <v xml:space="preserve"> k.ú. Malý Újezd</v>
      </c>
      <c r="G52" s="36"/>
      <c r="H52" s="36"/>
      <c r="I52" s="30" t="s">
        <v>25</v>
      </c>
      <c r="J52" s="62" t="str">
        <f>IF(J12="","",J12)</f>
        <v>28. 11. 2016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29</v>
      </c>
      <c r="D54" s="36"/>
      <c r="E54" s="36"/>
      <c r="F54" s="25" t="str">
        <f>E15</f>
        <v>KPÚ pro Středočeský kraj a hl.m. Praha</v>
      </c>
      <c r="G54" s="36"/>
      <c r="H54" s="36"/>
      <c r="I54" s="30" t="s">
        <v>37</v>
      </c>
      <c r="J54" s="34" t="str">
        <f>E21</f>
        <v>ARTECH spol. s r.o.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35</v>
      </c>
      <c r="D55" s="36"/>
      <c r="E55" s="36"/>
      <c r="F55" s="25" t="str">
        <f>IF(E18="","",E18)</f>
        <v>Vyplň údaj</v>
      </c>
      <c r="G55" s="36"/>
      <c r="H55" s="36"/>
      <c r="I55" s="30" t="s">
        <v>42</v>
      </c>
      <c r="J55" s="34" t="str">
        <f>E24</f>
        <v>Karel Žíla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99</v>
      </c>
      <c r="D57" s="122"/>
      <c r="E57" s="122"/>
      <c r="F57" s="122"/>
      <c r="G57" s="122"/>
      <c r="H57" s="122"/>
      <c r="I57" s="122"/>
      <c r="J57" s="129" t="s">
        <v>100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80</v>
      </c>
      <c r="D59" s="36"/>
      <c r="E59" s="36"/>
      <c r="F59" s="36"/>
      <c r="G59" s="36"/>
      <c r="H59" s="36"/>
      <c r="I59" s="36"/>
      <c r="J59" s="88">
        <f>J84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101</v>
      </c>
    </row>
    <row r="60" s="9" customFormat="1" ht="24.96" customHeight="1">
      <c r="A60" s="9"/>
      <c r="B60" s="131"/>
      <c r="C60" s="9"/>
      <c r="D60" s="132" t="s">
        <v>407</v>
      </c>
      <c r="E60" s="133"/>
      <c r="F60" s="133"/>
      <c r="G60" s="133"/>
      <c r="H60" s="133"/>
      <c r="I60" s="133"/>
      <c r="J60" s="134">
        <f>J85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408</v>
      </c>
      <c r="E61" s="137"/>
      <c r="F61" s="137"/>
      <c r="G61" s="137"/>
      <c r="H61" s="137"/>
      <c r="I61" s="137"/>
      <c r="J61" s="138">
        <f>J86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409</v>
      </c>
      <c r="E62" s="137"/>
      <c r="F62" s="137"/>
      <c r="G62" s="137"/>
      <c r="H62" s="137"/>
      <c r="I62" s="137"/>
      <c r="J62" s="138">
        <f>J104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5"/>
      <c r="C63" s="10"/>
      <c r="D63" s="136" t="s">
        <v>410</v>
      </c>
      <c r="E63" s="137"/>
      <c r="F63" s="137"/>
      <c r="G63" s="137"/>
      <c r="H63" s="137"/>
      <c r="I63" s="137"/>
      <c r="J63" s="138">
        <f>J116</f>
        <v>0</v>
      </c>
      <c r="K63" s="10"/>
      <c r="L63" s="13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5"/>
      <c r="C64" s="10"/>
      <c r="D64" s="136" t="s">
        <v>411</v>
      </c>
      <c r="E64" s="137"/>
      <c r="F64" s="137"/>
      <c r="G64" s="137"/>
      <c r="H64" s="137"/>
      <c r="I64" s="137"/>
      <c r="J64" s="138">
        <f>J128</f>
        <v>0</v>
      </c>
      <c r="K64" s="10"/>
      <c r="L64" s="13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6"/>
      <c r="D65" s="36"/>
      <c r="E65" s="36"/>
      <c r="F65" s="36"/>
      <c r="G65" s="36"/>
      <c r="H65" s="36"/>
      <c r="I65" s="36"/>
      <c r="J65" s="36"/>
      <c r="K65" s="36"/>
      <c r="L65" s="11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4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114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114</v>
      </c>
      <c r="D71" s="36"/>
      <c r="E71" s="36"/>
      <c r="F71" s="36"/>
      <c r="G71" s="36"/>
      <c r="H71" s="36"/>
      <c r="I71" s="36"/>
      <c r="J71" s="36"/>
      <c r="K71" s="36"/>
      <c r="L71" s="114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6"/>
      <c r="D72" s="36"/>
      <c r="E72" s="36"/>
      <c r="F72" s="36"/>
      <c r="G72" s="36"/>
      <c r="H72" s="36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17</v>
      </c>
      <c r="D73" s="36"/>
      <c r="E73" s="36"/>
      <c r="F73" s="36"/>
      <c r="G73" s="36"/>
      <c r="H73" s="36"/>
      <c r="I73" s="36"/>
      <c r="J73" s="36"/>
      <c r="K73" s="36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6"/>
      <c r="D74" s="36"/>
      <c r="E74" s="113" t="str">
        <f>E7</f>
        <v>k.ú. Malý Újezd - dokumentace II</v>
      </c>
      <c r="F74" s="30"/>
      <c r="G74" s="30"/>
      <c r="H74" s="30"/>
      <c r="I74" s="36"/>
      <c r="J74" s="36"/>
      <c r="K74" s="36"/>
      <c r="L74" s="11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96</v>
      </c>
      <c r="D75" s="36"/>
      <c r="E75" s="36"/>
      <c r="F75" s="36"/>
      <c r="G75" s="36"/>
      <c r="H75" s="36"/>
      <c r="I75" s="36"/>
      <c r="J75" s="36"/>
      <c r="K75" s="36"/>
      <c r="L75" s="11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6"/>
      <c r="D76" s="36"/>
      <c r="E76" s="60" t="str">
        <f>E9</f>
        <v>SO-801 - SO 801 - Doprovodná zeleň C19</v>
      </c>
      <c r="F76" s="36"/>
      <c r="G76" s="36"/>
      <c r="H76" s="36"/>
      <c r="I76" s="36"/>
      <c r="J76" s="36"/>
      <c r="K76" s="36"/>
      <c r="L76" s="11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6"/>
      <c r="D77" s="36"/>
      <c r="E77" s="36"/>
      <c r="F77" s="36"/>
      <c r="G77" s="36"/>
      <c r="H77" s="36"/>
      <c r="I77" s="36"/>
      <c r="J77" s="36"/>
      <c r="K77" s="3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23</v>
      </c>
      <c r="D78" s="36"/>
      <c r="E78" s="36"/>
      <c r="F78" s="25" t="str">
        <f>F12</f>
        <v xml:space="preserve"> k.ú. Malý Újezd</v>
      </c>
      <c r="G78" s="36"/>
      <c r="H78" s="36"/>
      <c r="I78" s="30" t="s">
        <v>25</v>
      </c>
      <c r="J78" s="62" t="str">
        <f>IF(J12="","",J12)</f>
        <v>28. 11. 2016</v>
      </c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6"/>
      <c r="E80" s="36"/>
      <c r="F80" s="25" t="str">
        <f>E15</f>
        <v>KPÚ pro Středočeský kraj a hl.m. Praha</v>
      </c>
      <c r="G80" s="36"/>
      <c r="H80" s="36"/>
      <c r="I80" s="30" t="s">
        <v>37</v>
      </c>
      <c r="J80" s="34" t="str">
        <f>E21</f>
        <v>ARTECH spol. s r.o.</v>
      </c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35</v>
      </c>
      <c r="D81" s="36"/>
      <c r="E81" s="36"/>
      <c r="F81" s="25" t="str">
        <f>IF(E18="","",E18)</f>
        <v>Vyplň údaj</v>
      </c>
      <c r="G81" s="36"/>
      <c r="H81" s="36"/>
      <c r="I81" s="30" t="s">
        <v>42</v>
      </c>
      <c r="J81" s="34" t="str">
        <f>E24</f>
        <v>Karel Žíla</v>
      </c>
      <c r="K81" s="36"/>
      <c r="L81" s="11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6"/>
      <c r="D82" s="36"/>
      <c r="E82" s="36"/>
      <c r="F82" s="36"/>
      <c r="G82" s="36"/>
      <c r="H82" s="36"/>
      <c r="I82" s="36"/>
      <c r="J82" s="36"/>
      <c r="K82" s="36"/>
      <c r="L82" s="11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39"/>
      <c r="B83" s="140"/>
      <c r="C83" s="141" t="s">
        <v>115</v>
      </c>
      <c r="D83" s="142" t="s">
        <v>67</v>
      </c>
      <c r="E83" s="142" t="s">
        <v>63</v>
      </c>
      <c r="F83" s="142" t="s">
        <v>64</v>
      </c>
      <c r="G83" s="142" t="s">
        <v>116</v>
      </c>
      <c r="H83" s="142" t="s">
        <v>117</v>
      </c>
      <c r="I83" s="142" t="s">
        <v>118</v>
      </c>
      <c r="J83" s="142" t="s">
        <v>100</v>
      </c>
      <c r="K83" s="143" t="s">
        <v>119</v>
      </c>
      <c r="L83" s="144"/>
      <c r="M83" s="78" t="s">
        <v>3</v>
      </c>
      <c r="N83" s="79" t="s">
        <v>52</v>
      </c>
      <c r="O83" s="79" t="s">
        <v>120</v>
      </c>
      <c r="P83" s="79" t="s">
        <v>121</v>
      </c>
      <c r="Q83" s="79" t="s">
        <v>122</v>
      </c>
      <c r="R83" s="79" t="s">
        <v>123</v>
      </c>
      <c r="S83" s="79" t="s">
        <v>124</v>
      </c>
      <c r="T83" s="80" t="s">
        <v>125</v>
      </c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</row>
    <row r="84" s="2" customFormat="1" ht="22.8" customHeight="1">
      <c r="A84" s="36"/>
      <c r="B84" s="37"/>
      <c r="C84" s="85" t="s">
        <v>126</v>
      </c>
      <c r="D84" s="36"/>
      <c r="E84" s="36"/>
      <c r="F84" s="36"/>
      <c r="G84" s="36"/>
      <c r="H84" s="36"/>
      <c r="I84" s="36"/>
      <c r="J84" s="145">
        <f>BK84</f>
        <v>0</v>
      </c>
      <c r="K84" s="36"/>
      <c r="L84" s="37"/>
      <c r="M84" s="81"/>
      <c r="N84" s="66"/>
      <c r="O84" s="82"/>
      <c r="P84" s="146">
        <f>P85</f>
        <v>0</v>
      </c>
      <c r="Q84" s="82"/>
      <c r="R84" s="146">
        <f>R85</f>
        <v>1.8444799999999999</v>
      </c>
      <c r="S84" s="82"/>
      <c r="T84" s="147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7" t="s">
        <v>81</v>
      </c>
      <c r="AU84" s="17" t="s">
        <v>101</v>
      </c>
      <c r="BK84" s="148">
        <f>BK85</f>
        <v>0</v>
      </c>
    </row>
    <row r="85" s="12" customFormat="1" ht="25.92" customHeight="1">
      <c r="A85" s="12"/>
      <c r="B85" s="149"/>
      <c r="C85" s="12"/>
      <c r="D85" s="150" t="s">
        <v>81</v>
      </c>
      <c r="E85" s="151" t="s">
        <v>127</v>
      </c>
      <c r="F85" s="151" t="s">
        <v>412</v>
      </c>
      <c r="G85" s="12"/>
      <c r="H85" s="12"/>
      <c r="I85" s="152"/>
      <c r="J85" s="153">
        <f>BK85</f>
        <v>0</v>
      </c>
      <c r="K85" s="12"/>
      <c r="L85" s="149"/>
      <c r="M85" s="154"/>
      <c r="N85" s="155"/>
      <c r="O85" s="155"/>
      <c r="P85" s="156">
        <f>P86+P104+P116+P128</f>
        <v>0</v>
      </c>
      <c r="Q85" s="155"/>
      <c r="R85" s="156">
        <f>R86+R104+R116+R128</f>
        <v>1.8444799999999999</v>
      </c>
      <c r="S85" s="155"/>
      <c r="T85" s="157">
        <f>T86+T104+T116+T128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0" t="s">
        <v>22</v>
      </c>
      <c r="AT85" s="158" t="s">
        <v>81</v>
      </c>
      <c r="AU85" s="158" t="s">
        <v>82</v>
      </c>
      <c r="AY85" s="150" t="s">
        <v>129</v>
      </c>
      <c r="BK85" s="159">
        <f>BK86+BK104+BK116+BK128</f>
        <v>0</v>
      </c>
    </row>
    <row r="86" s="12" customFormat="1" ht="22.8" customHeight="1">
      <c r="A86" s="12"/>
      <c r="B86" s="149"/>
      <c r="C86" s="12"/>
      <c r="D86" s="150" t="s">
        <v>81</v>
      </c>
      <c r="E86" s="160" t="s">
        <v>413</v>
      </c>
      <c r="F86" s="160" t="s">
        <v>414</v>
      </c>
      <c r="G86" s="12"/>
      <c r="H86" s="12"/>
      <c r="I86" s="152"/>
      <c r="J86" s="161">
        <f>BK86</f>
        <v>0</v>
      </c>
      <c r="K86" s="12"/>
      <c r="L86" s="149"/>
      <c r="M86" s="154"/>
      <c r="N86" s="155"/>
      <c r="O86" s="155"/>
      <c r="P86" s="156">
        <f>SUM(P87:P103)</f>
        <v>0</v>
      </c>
      <c r="Q86" s="155"/>
      <c r="R86" s="156">
        <f>SUM(R87:R103)</f>
        <v>1.57091</v>
      </c>
      <c r="S86" s="155"/>
      <c r="T86" s="157">
        <f>SUM(T87:T103)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0" t="s">
        <v>22</v>
      </c>
      <c r="AT86" s="158" t="s">
        <v>81</v>
      </c>
      <c r="AU86" s="158" t="s">
        <v>22</v>
      </c>
      <c r="AY86" s="150" t="s">
        <v>129</v>
      </c>
      <c r="BK86" s="159">
        <f>SUM(BK87:BK103)</f>
        <v>0</v>
      </c>
    </row>
    <row r="87" s="2" customFormat="1" ht="24.15" customHeight="1">
      <c r="A87" s="36"/>
      <c r="B87" s="162"/>
      <c r="C87" s="163" t="s">
        <v>22</v>
      </c>
      <c r="D87" s="163" t="s">
        <v>131</v>
      </c>
      <c r="E87" s="164" t="s">
        <v>415</v>
      </c>
      <c r="F87" s="165" t="s">
        <v>416</v>
      </c>
      <c r="G87" s="166" t="s">
        <v>417</v>
      </c>
      <c r="H87" s="167">
        <v>0.93000000000000005</v>
      </c>
      <c r="I87" s="168"/>
      <c r="J87" s="169">
        <f>ROUND(I87*H87,2)</f>
        <v>0</v>
      </c>
      <c r="K87" s="165" t="s">
        <v>135</v>
      </c>
      <c r="L87" s="37"/>
      <c r="M87" s="170" t="s">
        <v>3</v>
      </c>
      <c r="N87" s="171" t="s">
        <v>53</v>
      </c>
      <c r="O87" s="70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74" t="s">
        <v>136</v>
      </c>
      <c r="AT87" s="174" t="s">
        <v>131</v>
      </c>
      <c r="AU87" s="174" t="s">
        <v>91</v>
      </c>
      <c r="AY87" s="17" t="s">
        <v>129</v>
      </c>
      <c r="BE87" s="175">
        <f>IF(N87="základní",J87,0)</f>
        <v>0</v>
      </c>
      <c r="BF87" s="175">
        <f>IF(N87="snížená",J87,0)</f>
        <v>0</v>
      </c>
      <c r="BG87" s="175">
        <f>IF(N87="zákl. přenesená",J87,0)</f>
        <v>0</v>
      </c>
      <c r="BH87" s="175">
        <f>IF(N87="sníž. přenesená",J87,0)</f>
        <v>0</v>
      </c>
      <c r="BI87" s="175">
        <f>IF(N87="nulová",J87,0)</f>
        <v>0</v>
      </c>
      <c r="BJ87" s="17" t="s">
        <v>22</v>
      </c>
      <c r="BK87" s="175">
        <f>ROUND(I87*H87,2)</f>
        <v>0</v>
      </c>
      <c r="BL87" s="17" t="s">
        <v>136</v>
      </c>
      <c r="BM87" s="174" t="s">
        <v>418</v>
      </c>
    </row>
    <row r="88" s="2" customFormat="1" ht="37.8" customHeight="1">
      <c r="A88" s="36"/>
      <c r="B88" s="162"/>
      <c r="C88" s="163" t="s">
        <v>91</v>
      </c>
      <c r="D88" s="163" t="s">
        <v>131</v>
      </c>
      <c r="E88" s="164" t="s">
        <v>179</v>
      </c>
      <c r="F88" s="165" t="s">
        <v>180</v>
      </c>
      <c r="G88" s="166" t="s">
        <v>181</v>
      </c>
      <c r="H88" s="167">
        <v>9300</v>
      </c>
      <c r="I88" s="168"/>
      <c r="J88" s="169">
        <f>ROUND(I88*H88,2)</f>
        <v>0</v>
      </c>
      <c r="K88" s="165" t="s">
        <v>135</v>
      </c>
      <c r="L88" s="37"/>
      <c r="M88" s="170" t="s">
        <v>3</v>
      </c>
      <c r="N88" s="171" t="s">
        <v>53</v>
      </c>
      <c r="O88" s="70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74" t="s">
        <v>136</v>
      </c>
      <c r="AT88" s="174" t="s">
        <v>131</v>
      </c>
      <c r="AU88" s="174" t="s">
        <v>91</v>
      </c>
      <c r="AY88" s="17" t="s">
        <v>129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7" t="s">
        <v>22</v>
      </c>
      <c r="BK88" s="175">
        <f>ROUND(I88*H88,2)</f>
        <v>0</v>
      </c>
      <c r="BL88" s="17" t="s">
        <v>136</v>
      </c>
      <c r="BM88" s="174" t="s">
        <v>419</v>
      </c>
    </row>
    <row r="89" s="2" customFormat="1" ht="14.4" customHeight="1">
      <c r="A89" s="36"/>
      <c r="B89" s="162"/>
      <c r="C89" s="189" t="s">
        <v>143</v>
      </c>
      <c r="D89" s="189" t="s">
        <v>184</v>
      </c>
      <c r="E89" s="190" t="s">
        <v>420</v>
      </c>
      <c r="F89" s="191" t="s">
        <v>421</v>
      </c>
      <c r="G89" s="192" t="s">
        <v>187</v>
      </c>
      <c r="H89" s="193">
        <v>39</v>
      </c>
      <c r="I89" s="194"/>
      <c r="J89" s="195">
        <f>ROUND(I89*H89,2)</f>
        <v>0</v>
      </c>
      <c r="K89" s="191" t="s">
        <v>135</v>
      </c>
      <c r="L89" s="196"/>
      <c r="M89" s="197" t="s">
        <v>3</v>
      </c>
      <c r="N89" s="198" t="s">
        <v>53</v>
      </c>
      <c r="O89" s="70"/>
      <c r="P89" s="172">
        <f>O89*H89</f>
        <v>0</v>
      </c>
      <c r="Q89" s="172">
        <v>0.001</v>
      </c>
      <c r="R89" s="172">
        <f>Q89*H89</f>
        <v>0.039</v>
      </c>
      <c r="S89" s="172">
        <v>0</v>
      </c>
      <c r="T89" s="17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74" t="s">
        <v>166</v>
      </c>
      <c r="AT89" s="174" t="s">
        <v>184</v>
      </c>
      <c r="AU89" s="174" t="s">
        <v>91</v>
      </c>
      <c r="AY89" s="17" t="s">
        <v>129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7" t="s">
        <v>22</v>
      </c>
      <c r="BK89" s="175">
        <f>ROUND(I89*H89,2)</f>
        <v>0</v>
      </c>
      <c r="BL89" s="17" t="s">
        <v>136</v>
      </c>
      <c r="BM89" s="174" t="s">
        <v>422</v>
      </c>
    </row>
    <row r="90" s="2" customFormat="1" ht="37.8" customHeight="1">
      <c r="A90" s="36"/>
      <c r="B90" s="162"/>
      <c r="C90" s="163" t="s">
        <v>136</v>
      </c>
      <c r="D90" s="163" t="s">
        <v>131</v>
      </c>
      <c r="E90" s="164" t="s">
        <v>423</v>
      </c>
      <c r="F90" s="165" t="s">
        <v>424</v>
      </c>
      <c r="G90" s="166" t="s">
        <v>229</v>
      </c>
      <c r="H90" s="167">
        <v>57</v>
      </c>
      <c r="I90" s="168"/>
      <c r="J90" s="169">
        <f>ROUND(I90*H90,2)</f>
        <v>0</v>
      </c>
      <c r="K90" s="165" t="s">
        <v>135</v>
      </c>
      <c r="L90" s="37"/>
      <c r="M90" s="170" t="s">
        <v>3</v>
      </c>
      <c r="N90" s="171" t="s">
        <v>53</v>
      </c>
      <c r="O90" s="70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74" t="s">
        <v>136</v>
      </c>
      <c r="AT90" s="174" t="s">
        <v>131</v>
      </c>
      <c r="AU90" s="174" t="s">
        <v>91</v>
      </c>
      <c r="AY90" s="17" t="s">
        <v>129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17" t="s">
        <v>22</v>
      </c>
      <c r="BK90" s="175">
        <f>ROUND(I90*H90,2)</f>
        <v>0</v>
      </c>
      <c r="BL90" s="17" t="s">
        <v>136</v>
      </c>
      <c r="BM90" s="174" t="s">
        <v>425</v>
      </c>
    </row>
    <row r="91" s="2" customFormat="1" ht="24.15" customHeight="1">
      <c r="A91" s="36"/>
      <c r="B91" s="162"/>
      <c r="C91" s="163" t="s">
        <v>150</v>
      </c>
      <c r="D91" s="163" t="s">
        <v>131</v>
      </c>
      <c r="E91" s="164" t="s">
        <v>426</v>
      </c>
      <c r="F91" s="165" t="s">
        <v>427</v>
      </c>
      <c r="G91" s="166" t="s">
        <v>181</v>
      </c>
      <c r="H91" s="167">
        <v>9300</v>
      </c>
      <c r="I91" s="168"/>
      <c r="J91" s="169">
        <f>ROUND(I91*H91,2)</f>
        <v>0</v>
      </c>
      <c r="K91" s="165" t="s">
        <v>135</v>
      </c>
      <c r="L91" s="37"/>
      <c r="M91" s="170" t="s">
        <v>3</v>
      </c>
      <c r="N91" s="171" t="s">
        <v>53</v>
      </c>
      <c r="O91" s="70"/>
      <c r="P91" s="172">
        <f>O91*H91</f>
        <v>0</v>
      </c>
      <c r="Q91" s="172">
        <v>0</v>
      </c>
      <c r="R91" s="172">
        <f>Q91*H91</f>
        <v>0</v>
      </c>
      <c r="S91" s="172">
        <v>0</v>
      </c>
      <c r="T91" s="17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4" t="s">
        <v>136</v>
      </c>
      <c r="AT91" s="174" t="s">
        <v>131</v>
      </c>
      <c r="AU91" s="174" t="s">
        <v>91</v>
      </c>
      <c r="AY91" s="17" t="s">
        <v>129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7" t="s">
        <v>22</v>
      </c>
      <c r="BK91" s="175">
        <f>ROUND(I91*H91,2)</f>
        <v>0</v>
      </c>
      <c r="BL91" s="17" t="s">
        <v>136</v>
      </c>
      <c r="BM91" s="174" t="s">
        <v>428</v>
      </c>
    </row>
    <row r="92" s="2" customFormat="1" ht="14.4" customHeight="1">
      <c r="A92" s="36"/>
      <c r="B92" s="162"/>
      <c r="C92" s="163" t="s">
        <v>154</v>
      </c>
      <c r="D92" s="163" t="s">
        <v>131</v>
      </c>
      <c r="E92" s="164" t="s">
        <v>429</v>
      </c>
      <c r="F92" s="165" t="s">
        <v>430</v>
      </c>
      <c r="G92" s="166" t="s">
        <v>181</v>
      </c>
      <c r="H92" s="167">
        <v>9300</v>
      </c>
      <c r="I92" s="168"/>
      <c r="J92" s="169">
        <f>ROUND(I92*H92,2)</f>
        <v>0</v>
      </c>
      <c r="K92" s="165" t="s">
        <v>135</v>
      </c>
      <c r="L92" s="37"/>
      <c r="M92" s="170" t="s">
        <v>3</v>
      </c>
      <c r="N92" s="171" t="s">
        <v>53</v>
      </c>
      <c r="O92" s="70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74" t="s">
        <v>136</v>
      </c>
      <c r="AT92" s="174" t="s">
        <v>131</v>
      </c>
      <c r="AU92" s="174" t="s">
        <v>91</v>
      </c>
      <c r="AY92" s="17" t="s">
        <v>129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17" t="s">
        <v>22</v>
      </c>
      <c r="BK92" s="175">
        <f>ROUND(I92*H92,2)</f>
        <v>0</v>
      </c>
      <c r="BL92" s="17" t="s">
        <v>136</v>
      </c>
      <c r="BM92" s="174" t="s">
        <v>431</v>
      </c>
    </row>
    <row r="93" s="2" customFormat="1" ht="24.15" customHeight="1">
      <c r="A93" s="36"/>
      <c r="B93" s="162"/>
      <c r="C93" s="163" t="s">
        <v>161</v>
      </c>
      <c r="D93" s="163" t="s">
        <v>131</v>
      </c>
      <c r="E93" s="164" t="s">
        <v>432</v>
      </c>
      <c r="F93" s="165" t="s">
        <v>433</v>
      </c>
      <c r="G93" s="166" t="s">
        <v>417</v>
      </c>
      <c r="H93" s="167">
        <v>0.93000000000000005</v>
      </c>
      <c r="I93" s="168"/>
      <c r="J93" s="169">
        <f>ROUND(I93*H93,2)</f>
        <v>0</v>
      </c>
      <c r="K93" s="165" t="s">
        <v>135</v>
      </c>
      <c r="L93" s="37"/>
      <c r="M93" s="170" t="s">
        <v>3</v>
      </c>
      <c r="N93" s="171" t="s">
        <v>53</v>
      </c>
      <c r="O93" s="70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74" t="s">
        <v>136</v>
      </c>
      <c r="AT93" s="174" t="s">
        <v>131</v>
      </c>
      <c r="AU93" s="174" t="s">
        <v>91</v>
      </c>
      <c r="AY93" s="17" t="s">
        <v>129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22</v>
      </c>
      <c r="BK93" s="175">
        <f>ROUND(I93*H93,2)</f>
        <v>0</v>
      </c>
      <c r="BL93" s="17" t="s">
        <v>136</v>
      </c>
      <c r="BM93" s="174" t="s">
        <v>434</v>
      </c>
    </row>
    <row r="94" s="2" customFormat="1" ht="37.8" customHeight="1">
      <c r="A94" s="36"/>
      <c r="B94" s="162"/>
      <c r="C94" s="163" t="s">
        <v>166</v>
      </c>
      <c r="D94" s="163" t="s">
        <v>131</v>
      </c>
      <c r="E94" s="164" t="s">
        <v>435</v>
      </c>
      <c r="F94" s="165" t="s">
        <v>436</v>
      </c>
      <c r="G94" s="166" t="s">
        <v>229</v>
      </c>
      <c r="H94" s="167">
        <v>57</v>
      </c>
      <c r="I94" s="168"/>
      <c r="J94" s="169">
        <f>ROUND(I94*H94,2)</f>
        <v>0</v>
      </c>
      <c r="K94" s="165" t="s">
        <v>135</v>
      </c>
      <c r="L94" s="37"/>
      <c r="M94" s="170" t="s">
        <v>3</v>
      </c>
      <c r="N94" s="171" t="s">
        <v>53</v>
      </c>
      <c r="O94" s="70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74" t="s">
        <v>136</v>
      </c>
      <c r="AT94" s="174" t="s">
        <v>131</v>
      </c>
      <c r="AU94" s="174" t="s">
        <v>91</v>
      </c>
      <c r="AY94" s="17" t="s">
        <v>129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7" t="s">
        <v>22</v>
      </c>
      <c r="BK94" s="175">
        <f>ROUND(I94*H94,2)</f>
        <v>0</v>
      </c>
      <c r="BL94" s="17" t="s">
        <v>136</v>
      </c>
      <c r="BM94" s="174" t="s">
        <v>437</v>
      </c>
    </row>
    <row r="95" s="2" customFormat="1" ht="14.4" customHeight="1">
      <c r="A95" s="36"/>
      <c r="B95" s="162"/>
      <c r="C95" s="189" t="s">
        <v>171</v>
      </c>
      <c r="D95" s="189" t="s">
        <v>184</v>
      </c>
      <c r="E95" s="190" t="s">
        <v>438</v>
      </c>
      <c r="F95" s="191" t="s">
        <v>439</v>
      </c>
      <c r="G95" s="192" t="s">
        <v>229</v>
      </c>
      <c r="H95" s="193">
        <v>57</v>
      </c>
      <c r="I95" s="194"/>
      <c r="J95" s="195">
        <f>ROUND(I95*H95,2)</f>
        <v>0</v>
      </c>
      <c r="K95" s="191" t="s">
        <v>3</v>
      </c>
      <c r="L95" s="196"/>
      <c r="M95" s="197" t="s">
        <v>3</v>
      </c>
      <c r="N95" s="198" t="s">
        <v>53</v>
      </c>
      <c r="O95" s="70"/>
      <c r="P95" s="172">
        <f>O95*H95</f>
        <v>0</v>
      </c>
      <c r="Q95" s="172">
        <v>0.0064999999999999997</v>
      </c>
      <c r="R95" s="172">
        <f>Q95*H95</f>
        <v>0.3705</v>
      </c>
      <c r="S95" s="172">
        <v>0</v>
      </c>
      <c r="T95" s="17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74" t="s">
        <v>166</v>
      </c>
      <c r="AT95" s="174" t="s">
        <v>184</v>
      </c>
      <c r="AU95" s="174" t="s">
        <v>91</v>
      </c>
      <c r="AY95" s="17" t="s">
        <v>129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17" t="s">
        <v>22</v>
      </c>
      <c r="BK95" s="175">
        <f>ROUND(I95*H95,2)</f>
        <v>0</v>
      </c>
      <c r="BL95" s="17" t="s">
        <v>136</v>
      </c>
      <c r="BM95" s="174" t="s">
        <v>440</v>
      </c>
    </row>
    <row r="96" s="2" customFormat="1" ht="14.4" customHeight="1">
      <c r="A96" s="36"/>
      <c r="B96" s="162"/>
      <c r="C96" s="163" t="s">
        <v>27</v>
      </c>
      <c r="D96" s="163" t="s">
        <v>131</v>
      </c>
      <c r="E96" s="164" t="s">
        <v>441</v>
      </c>
      <c r="F96" s="165" t="s">
        <v>442</v>
      </c>
      <c r="G96" s="166" t="s">
        <v>229</v>
      </c>
      <c r="H96" s="167">
        <v>57</v>
      </c>
      <c r="I96" s="168"/>
      <c r="J96" s="169">
        <f>ROUND(I96*H96,2)</f>
        <v>0</v>
      </c>
      <c r="K96" s="165" t="s">
        <v>135</v>
      </c>
      <c r="L96" s="37"/>
      <c r="M96" s="170" t="s">
        <v>3</v>
      </c>
      <c r="N96" s="171" t="s">
        <v>53</v>
      </c>
      <c r="O96" s="70"/>
      <c r="P96" s="172">
        <f>O96*H96</f>
        <v>0</v>
      </c>
      <c r="Q96" s="172">
        <v>5.0000000000000002E-05</v>
      </c>
      <c r="R96" s="172">
        <f>Q96*H96</f>
        <v>0.0028500000000000001</v>
      </c>
      <c r="S96" s="172">
        <v>0</v>
      </c>
      <c r="T96" s="17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74" t="s">
        <v>136</v>
      </c>
      <c r="AT96" s="174" t="s">
        <v>131</v>
      </c>
      <c r="AU96" s="174" t="s">
        <v>91</v>
      </c>
      <c r="AY96" s="17" t="s">
        <v>129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7" t="s">
        <v>22</v>
      </c>
      <c r="BK96" s="175">
        <f>ROUND(I96*H96,2)</f>
        <v>0</v>
      </c>
      <c r="BL96" s="17" t="s">
        <v>136</v>
      </c>
      <c r="BM96" s="174" t="s">
        <v>443</v>
      </c>
    </row>
    <row r="97" s="2" customFormat="1" ht="14.4" customHeight="1">
      <c r="A97" s="36"/>
      <c r="B97" s="162"/>
      <c r="C97" s="189" t="s">
        <v>178</v>
      </c>
      <c r="D97" s="189" t="s">
        <v>184</v>
      </c>
      <c r="E97" s="190" t="s">
        <v>444</v>
      </c>
      <c r="F97" s="191" t="s">
        <v>445</v>
      </c>
      <c r="G97" s="192" t="s">
        <v>229</v>
      </c>
      <c r="H97" s="193">
        <v>57</v>
      </c>
      <c r="I97" s="194"/>
      <c r="J97" s="195">
        <f>ROUND(I97*H97,2)</f>
        <v>0</v>
      </c>
      <c r="K97" s="191" t="s">
        <v>3</v>
      </c>
      <c r="L97" s="196"/>
      <c r="M97" s="197" t="s">
        <v>3</v>
      </c>
      <c r="N97" s="198" t="s">
        <v>53</v>
      </c>
      <c r="O97" s="70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74" t="s">
        <v>166</v>
      </c>
      <c r="AT97" s="174" t="s">
        <v>184</v>
      </c>
      <c r="AU97" s="174" t="s">
        <v>91</v>
      </c>
      <c r="AY97" s="17" t="s">
        <v>129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7" t="s">
        <v>22</v>
      </c>
      <c r="BK97" s="175">
        <f>ROUND(I97*H97,2)</f>
        <v>0</v>
      </c>
      <c r="BL97" s="17" t="s">
        <v>136</v>
      </c>
      <c r="BM97" s="174" t="s">
        <v>446</v>
      </c>
    </row>
    <row r="98" s="2" customFormat="1" ht="49.05" customHeight="1">
      <c r="A98" s="36"/>
      <c r="B98" s="162"/>
      <c r="C98" s="163" t="s">
        <v>183</v>
      </c>
      <c r="D98" s="163" t="s">
        <v>131</v>
      </c>
      <c r="E98" s="164" t="s">
        <v>447</v>
      </c>
      <c r="F98" s="165" t="s">
        <v>448</v>
      </c>
      <c r="G98" s="166" t="s">
        <v>181</v>
      </c>
      <c r="H98" s="167">
        <v>1860</v>
      </c>
      <c r="I98" s="168"/>
      <c r="J98" s="169">
        <f>ROUND(I98*H98,2)</f>
        <v>0</v>
      </c>
      <c r="K98" s="165" t="s">
        <v>135</v>
      </c>
      <c r="L98" s="37"/>
      <c r="M98" s="170" t="s">
        <v>3</v>
      </c>
      <c r="N98" s="171" t="s">
        <v>53</v>
      </c>
      <c r="O98" s="70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74" t="s">
        <v>136</v>
      </c>
      <c r="AT98" s="174" t="s">
        <v>131</v>
      </c>
      <c r="AU98" s="174" t="s">
        <v>91</v>
      </c>
      <c r="AY98" s="17" t="s">
        <v>129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7" t="s">
        <v>22</v>
      </c>
      <c r="BK98" s="175">
        <f>ROUND(I98*H98,2)</f>
        <v>0</v>
      </c>
      <c r="BL98" s="17" t="s">
        <v>136</v>
      </c>
      <c r="BM98" s="174" t="s">
        <v>449</v>
      </c>
    </row>
    <row r="99" s="2" customFormat="1" ht="24.15" customHeight="1">
      <c r="A99" s="36"/>
      <c r="B99" s="162"/>
      <c r="C99" s="163" t="s">
        <v>189</v>
      </c>
      <c r="D99" s="163" t="s">
        <v>131</v>
      </c>
      <c r="E99" s="164" t="s">
        <v>450</v>
      </c>
      <c r="F99" s="165" t="s">
        <v>451</v>
      </c>
      <c r="G99" s="166" t="s">
        <v>229</v>
      </c>
      <c r="H99" s="167">
        <v>42</v>
      </c>
      <c r="I99" s="168"/>
      <c r="J99" s="169">
        <f>ROUND(I99*H99,2)</f>
        <v>0</v>
      </c>
      <c r="K99" s="165" t="s">
        <v>135</v>
      </c>
      <c r="L99" s="37"/>
      <c r="M99" s="170" t="s">
        <v>3</v>
      </c>
      <c r="N99" s="171" t="s">
        <v>53</v>
      </c>
      <c r="O99" s="70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74" t="s">
        <v>136</v>
      </c>
      <c r="AT99" s="174" t="s">
        <v>131</v>
      </c>
      <c r="AU99" s="174" t="s">
        <v>91</v>
      </c>
      <c r="AY99" s="17" t="s">
        <v>129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17" t="s">
        <v>22</v>
      </c>
      <c r="BK99" s="175">
        <f>ROUND(I99*H99,2)</f>
        <v>0</v>
      </c>
      <c r="BL99" s="17" t="s">
        <v>136</v>
      </c>
      <c r="BM99" s="174" t="s">
        <v>452</v>
      </c>
    </row>
    <row r="100" s="2" customFormat="1" ht="24.15" customHeight="1">
      <c r="A100" s="36"/>
      <c r="B100" s="162"/>
      <c r="C100" s="163" t="s">
        <v>193</v>
      </c>
      <c r="D100" s="163" t="s">
        <v>131</v>
      </c>
      <c r="E100" s="164" t="s">
        <v>453</v>
      </c>
      <c r="F100" s="165" t="s">
        <v>454</v>
      </c>
      <c r="G100" s="166" t="s">
        <v>229</v>
      </c>
      <c r="H100" s="167">
        <v>57</v>
      </c>
      <c r="I100" s="168"/>
      <c r="J100" s="169">
        <f>ROUND(I100*H100,2)</f>
        <v>0</v>
      </c>
      <c r="K100" s="165" t="s">
        <v>135</v>
      </c>
      <c r="L100" s="37"/>
      <c r="M100" s="170" t="s">
        <v>3</v>
      </c>
      <c r="N100" s="171" t="s">
        <v>53</v>
      </c>
      <c r="O100" s="70"/>
      <c r="P100" s="172">
        <f>O100*H100</f>
        <v>0</v>
      </c>
      <c r="Q100" s="172">
        <v>0.0020799999999999998</v>
      </c>
      <c r="R100" s="172">
        <f>Q100*H100</f>
        <v>0.11855999999999999</v>
      </c>
      <c r="S100" s="172">
        <v>0</v>
      </c>
      <c r="T100" s="17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4" t="s">
        <v>136</v>
      </c>
      <c r="AT100" s="174" t="s">
        <v>131</v>
      </c>
      <c r="AU100" s="174" t="s">
        <v>91</v>
      </c>
      <c r="AY100" s="17" t="s">
        <v>129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22</v>
      </c>
      <c r="BK100" s="175">
        <f>ROUND(I100*H100,2)</f>
        <v>0</v>
      </c>
      <c r="BL100" s="17" t="s">
        <v>136</v>
      </c>
      <c r="BM100" s="174" t="s">
        <v>455</v>
      </c>
    </row>
    <row r="101" s="2" customFormat="1" ht="24.15" customHeight="1">
      <c r="A101" s="36"/>
      <c r="B101" s="162"/>
      <c r="C101" s="163" t="s">
        <v>9</v>
      </c>
      <c r="D101" s="163" t="s">
        <v>131</v>
      </c>
      <c r="E101" s="164" t="s">
        <v>456</v>
      </c>
      <c r="F101" s="165" t="s">
        <v>457</v>
      </c>
      <c r="G101" s="166" t="s">
        <v>181</v>
      </c>
      <c r="H101" s="167">
        <v>57</v>
      </c>
      <c r="I101" s="168"/>
      <c r="J101" s="169">
        <f>ROUND(I101*H101,2)</f>
        <v>0</v>
      </c>
      <c r="K101" s="165" t="s">
        <v>135</v>
      </c>
      <c r="L101" s="37"/>
      <c r="M101" s="170" t="s">
        <v>3</v>
      </c>
      <c r="N101" s="171" t="s">
        <v>53</v>
      </c>
      <c r="O101" s="70"/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74" t="s">
        <v>136</v>
      </c>
      <c r="AT101" s="174" t="s">
        <v>131</v>
      </c>
      <c r="AU101" s="174" t="s">
        <v>91</v>
      </c>
      <c r="AY101" s="17" t="s">
        <v>129</v>
      </c>
      <c r="BE101" s="175">
        <f>IF(N101="základní",J101,0)</f>
        <v>0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17" t="s">
        <v>22</v>
      </c>
      <c r="BK101" s="175">
        <f>ROUND(I101*H101,2)</f>
        <v>0</v>
      </c>
      <c r="BL101" s="17" t="s">
        <v>136</v>
      </c>
      <c r="BM101" s="174" t="s">
        <v>458</v>
      </c>
    </row>
    <row r="102" s="2" customFormat="1" ht="14.4" customHeight="1">
      <c r="A102" s="36"/>
      <c r="B102" s="162"/>
      <c r="C102" s="189" t="s">
        <v>200</v>
      </c>
      <c r="D102" s="189" t="s">
        <v>184</v>
      </c>
      <c r="E102" s="190" t="s">
        <v>459</v>
      </c>
      <c r="F102" s="191" t="s">
        <v>460</v>
      </c>
      <c r="G102" s="192" t="s">
        <v>134</v>
      </c>
      <c r="H102" s="193">
        <v>5.2000000000000002</v>
      </c>
      <c r="I102" s="194"/>
      <c r="J102" s="195">
        <f>ROUND(I102*H102,2)</f>
        <v>0</v>
      </c>
      <c r="K102" s="191" t="s">
        <v>135</v>
      </c>
      <c r="L102" s="196"/>
      <c r="M102" s="197" t="s">
        <v>3</v>
      </c>
      <c r="N102" s="198" t="s">
        <v>53</v>
      </c>
      <c r="O102" s="70"/>
      <c r="P102" s="172">
        <f>O102*H102</f>
        <v>0</v>
      </c>
      <c r="Q102" s="172">
        <v>0.20000000000000001</v>
      </c>
      <c r="R102" s="172">
        <f>Q102*H102</f>
        <v>1.04</v>
      </c>
      <c r="S102" s="172">
        <v>0</v>
      </c>
      <c r="T102" s="17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74" t="s">
        <v>166</v>
      </c>
      <c r="AT102" s="174" t="s">
        <v>184</v>
      </c>
      <c r="AU102" s="174" t="s">
        <v>91</v>
      </c>
      <c r="AY102" s="17" t="s">
        <v>129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17" t="s">
        <v>22</v>
      </c>
      <c r="BK102" s="175">
        <f>ROUND(I102*H102,2)</f>
        <v>0</v>
      </c>
      <c r="BL102" s="17" t="s">
        <v>136</v>
      </c>
      <c r="BM102" s="174" t="s">
        <v>461</v>
      </c>
    </row>
    <row r="103" s="2" customFormat="1" ht="24.15" customHeight="1">
      <c r="A103" s="36"/>
      <c r="B103" s="162"/>
      <c r="C103" s="163" t="s">
        <v>205</v>
      </c>
      <c r="D103" s="163" t="s">
        <v>131</v>
      </c>
      <c r="E103" s="164" t="s">
        <v>462</v>
      </c>
      <c r="F103" s="165" t="s">
        <v>463</v>
      </c>
      <c r="G103" s="166" t="s">
        <v>260</v>
      </c>
      <c r="H103" s="167">
        <v>1.571</v>
      </c>
      <c r="I103" s="168"/>
      <c r="J103" s="169">
        <f>ROUND(I103*H103,2)</f>
        <v>0</v>
      </c>
      <c r="K103" s="165" t="s">
        <v>135</v>
      </c>
      <c r="L103" s="37"/>
      <c r="M103" s="170" t="s">
        <v>3</v>
      </c>
      <c r="N103" s="171" t="s">
        <v>53</v>
      </c>
      <c r="O103" s="70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74" t="s">
        <v>136</v>
      </c>
      <c r="AT103" s="174" t="s">
        <v>131</v>
      </c>
      <c r="AU103" s="174" t="s">
        <v>91</v>
      </c>
      <c r="AY103" s="17" t="s">
        <v>129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7" t="s">
        <v>22</v>
      </c>
      <c r="BK103" s="175">
        <f>ROUND(I103*H103,2)</f>
        <v>0</v>
      </c>
      <c r="BL103" s="17" t="s">
        <v>136</v>
      </c>
      <c r="BM103" s="174" t="s">
        <v>464</v>
      </c>
    </row>
    <row r="104" s="12" customFormat="1" ht="22.8" customHeight="1">
      <c r="A104" s="12"/>
      <c r="B104" s="149"/>
      <c r="C104" s="12"/>
      <c r="D104" s="150" t="s">
        <v>81</v>
      </c>
      <c r="E104" s="160" t="s">
        <v>465</v>
      </c>
      <c r="F104" s="160" t="s">
        <v>466</v>
      </c>
      <c r="G104" s="12"/>
      <c r="H104" s="12"/>
      <c r="I104" s="152"/>
      <c r="J104" s="161">
        <f>BK104</f>
        <v>0</v>
      </c>
      <c r="K104" s="12"/>
      <c r="L104" s="149"/>
      <c r="M104" s="154"/>
      <c r="N104" s="155"/>
      <c r="O104" s="155"/>
      <c r="P104" s="156">
        <f>SUM(P105:P115)</f>
        <v>0</v>
      </c>
      <c r="Q104" s="155"/>
      <c r="R104" s="156">
        <f>SUM(R105:R115)</f>
        <v>0.090450000000000003</v>
      </c>
      <c r="S104" s="155"/>
      <c r="T104" s="157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50" t="s">
        <v>22</v>
      </c>
      <c r="AT104" s="158" t="s">
        <v>81</v>
      </c>
      <c r="AU104" s="158" t="s">
        <v>22</v>
      </c>
      <c r="AY104" s="150" t="s">
        <v>129</v>
      </c>
      <c r="BK104" s="159">
        <f>SUM(BK105:BK115)</f>
        <v>0</v>
      </c>
    </row>
    <row r="105" s="2" customFormat="1" ht="37.8" customHeight="1">
      <c r="A105" s="36"/>
      <c r="B105" s="162"/>
      <c r="C105" s="163" t="s">
        <v>210</v>
      </c>
      <c r="D105" s="163" t="s">
        <v>131</v>
      </c>
      <c r="E105" s="164" t="s">
        <v>435</v>
      </c>
      <c r="F105" s="165" t="s">
        <v>436</v>
      </c>
      <c r="G105" s="166" t="s">
        <v>229</v>
      </c>
      <c r="H105" s="167">
        <v>9</v>
      </c>
      <c r="I105" s="168"/>
      <c r="J105" s="169">
        <f>ROUND(I105*H105,2)</f>
        <v>0</v>
      </c>
      <c r="K105" s="165" t="s">
        <v>135</v>
      </c>
      <c r="L105" s="37"/>
      <c r="M105" s="170" t="s">
        <v>3</v>
      </c>
      <c r="N105" s="171" t="s">
        <v>53</v>
      </c>
      <c r="O105" s="70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74" t="s">
        <v>136</v>
      </c>
      <c r="AT105" s="174" t="s">
        <v>131</v>
      </c>
      <c r="AU105" s="174" t="s">
        <v>91</v>
      </c>
      <c r="AY105" s="17" t="s">
        <v>129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7" t="s">
        <v>22</v>
      </c>
      <c r="BK105" s="175">
        <f>ROUND(I105*H105,2)</f>
        <v>0</v>
      </c>
      <c r="BL105" s="17" t="s">
        <v>136</v>
      </c>
      <c r="BM105" s="174" t="s">
        <v>467</v>
      </c>
    </row>
    <row r="106" s="2" customFormat="1" ht="14.4" customHeight="1">
      <c r="A106" s="36"/>
      <c r="B106" s="162"/>
      <c r="C106" s="189" t="s">
        <v>215</v>
      </c>
      <c r="D106" s="189" t="s">
        <v>184</v>
      </c>
      <c r="E106" s="190" t="s">
        <v>438</v>
      </c>
      <c r="F106" s="191" t="s">
        <v>439</v>
      </c>
      <c r="G106" s="192" t="s">
        <v>229</v>
      </c>
      <c r="H106" s="193">
        <v>9</v>
      </c>
      <c r="I106" s="194"/>
      <c r="J106" s="195">
        <f>ROUND(I106*H106,2)</f>
        <v>0</v>
      </c>
      <c r="K106" s="191" t="s">
        <v>3</v>
      </c>
      <c r="L106" s="196"/>
      <c r="M106" s="197" t="s">
        <v>3</v>
      </c>
      <c r="N106" s="198" t="s">
        <v>53</v>
      </c>
      <c r="O106" s="70"/>
      <c r="P106" s="172">
        <f>O106*H106</f>
        <v>0</v>
      </c>
      <c r="Q106" s="172">
        <v>0.0064999999999999997</v>
      </c>
      <c r="R106" s="172">
        <f>Q106*H106</f>
        <v>0.058499999999999996</v>
      </c>
      <c r="S106" s="172">
        <v>0</v>
      </c>
      <c r="T106" s="17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74" t="s">
        <v>166</v>
      </c>
      <c r="AT106" s="174" t="s">
        <v>184</v>
      </c>
      <c r="AU106" s="174" t="s">
        <v>91</v>
      </c>
      <c r="AY106" s="17" t="s">
        <v>129</v>
      </c>
      <c r="BE106" s="175">
        <f>IF(N106="základní",J106,0)</f>
        <v>0</v>
      </c>
      <c r="BF106" s="175">
        <f>IF(N106="snížená",J106,0)</f>
        <v>0</v>
      </c>
      <c r="BG106" s="175">
        <f>IF(N106="zákl. přenesená",J106,0)</f>
        <v>0</v>
      </c>
      <c r="BH106" s="175">
        <f>IF(N106="sníž. přenesená",J106,0)</f>
        <v>0</v>
      </c>
      <c r="BI106" s="175">
        <f>IF(N106="nulová",J106,0)</f>
        <v>0</v>
      </c>
      <c r="BJ106" s="17" t="s">
        <v>22</v>
      </c>
      <c r="BK106" s="175">
        <f>ROUND(I106*H106,2)</f>
        <v>0</v>
      </c>
      <c r="BL106" s="17" t="s">
        <v>136</v>
      </c>
      <c r="BM106" s="174" t="s">
        <v>468</v>
      </c>
    </row>
    <row r="107" s="2" customFormat="1" ht="14.4" customHeight="1">
      <c r="A107" s="36"/>
      <c r="B107" s="162"/>
      <c r="C107" s="163" t="s">
        <v>221</v>
      </c>
      <c r="D107" s="163" t="s">
        <v>131</v>
      </c>
      <c r="E107" s="164" t="s">
        <v>469</v>
      </c>
      <c r="F107" s="165" t="s">
        <v>470</v>
      </c>
      <c r="G107" s="166" t="s">
        <v>471</v>
      </c>
      <c r="H107" s="167">
        <v>17</v>
      </c>
      <c r="I107" s="168"/>
      <c r="J107" s="169">
        <f>ROUND(I107*H107,2)</f>
        <v>0</v>
      </c>
      <c r="K107" s="165" t="s">
        <v>3</v>
      </c>
      <c r="L107" s="37"/>
      <c r="M107" s="170" t="s">
        <v>3</v>
      </c>
      <c r="N107" s="171" t="s">
        <v>53</v>
      </c>
      <c r="O107" s="70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74" t="s">
        <v>136</v>
      </c>
      <c r="AT107" s="174" t="s">
        <v>131</v>
      </c>
      <c r="AU107" s="174" t="s">
        <v>91</v>
      </c>
      <c r="AY107" s="17" t="s">
        <v>129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7" t="s">
        <v>22</v>
      </c>
      <c r="BK107" s="175">
        <f>ROUND(I107*H107,2)</f>
        <v>0</v>
      </c>
      <c r="BL107" s="17" t="s">
        <v>136</v>
      </c>
      <c r="BM107" s="174" t="s">
        <v>472</v>
      </c>
    </row>
    <row r="108" s="2" customFormat="1" ht="14.4" customHeight="1">
      <c r="A108" s="36"/>
      <c r="B108" s="162"/>
      <c r="C108" s="163" t="s">
        <v>8</v>
      </c>
      <c r="D108" s="163" t="s">
        <v>131</v>
      </c>
      <c r="E108" s="164" t="s">
        <v>441</v>
      </c>
      <c r="F108" s="165" t="s">
        <v>442</v>
      </c>
      <c r="G108" s="166" t="s">
        <v>229</v>
      </c>
      <c r="H108" s="167">
        <v>15</v>
      </c>
      <c r="I108" s="168"/>
      <c r="J108" s="169">
        <f>ROUND(I108*H108,2)</f>
        <v>0</v>
      </c>
      <c r="K108" s="165" t="s">
        <v>135</v>
      </c>
      <c r="L108" s="37"/>
      <c r="M108" s="170" t="s">
        <v>3</v>
      </c>
      <c r="N108" s="171" t="s">
        <v>53</v>
      </c>
      <c r="O108" s="70"/>
      <c r="P108" s="172">
        <f>O108*H108</f>
        <v>0</v>
      </c>
      <c r="Q108" s="172">
        <v>5.0000000000000002E-05</v>
      </c>
      <c r="R108" s="172">
        <f>Q108*H108</f>
        <v>0.00075000000000000002</v>
      </c>
      <c r="S108" s="172">
        <v>0</v>
      </c>
      <c r="T108" s="17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74" t="s">
        <v>136</v>
      </c>
      <c r="AT108" s="174" t="s">
        <v>131</v>
      </c>
      <c r="AU108" s="174" t="s">
        <v>91</v>
      </c>
      <c r="AY108" s="17" t="s">
        <v>129</v>
      </c>
      <c r="BE108" s="175">
        <f>IF(N108="základní",J108,0)</f>
        <v>0</v>
      </c>
      <c r="BF108" s="175">
        <f>IF(N108="snížená",J108,0)</f>
        <v>0</v>
      </c>
      <c r="BG108" s="175">
        <f>IF(N108="zákl. přenesená",J108,0)</f>
        <v>0</v>
      </c>
      <c r="BH108" s="175">
        <f>IF(N108="sníž. přenesená",J108,0)</f>
        <v>0</v>
      </c>
      <c r="BI108" s="175">
        <f>IF(N108="nulová",J108,0)</f>
        <v>0</v>
      </c>
      <c r="BJ108" s="17" t="s">
        <v>22</v>
      </c>
      <c r="BK108" s="175">
        <f>ROUND(I108*H108,2)</f>
        <v>0</v>
      </c>
      <c r="BL108" s="17" t="s">
        <v>136</v>
      </c>
      <c r="BM108" s="174" t="s">
        <v>473</v>
      </c>
    </row>
    <row r="109" s="2" customFormat="1" ht="14.4" customHeight="1">
      <c r="A109" s="36"/>
      <c r="B109" s="162"/>
      <c r="C109" s="189" t="s">
        <v>231</v>
      </c>
      <c r="D109" s="189" t="s">
        <v>184</v>
      </c>
      <c r="E109" s="190" t="s">
        <v>444</v>
      </c>
      <c r="F109" s="191" t="s">
        <v>445</v>
      </c>
      <c r="G109" s="192" t="s">
        <v>229</v>
      </c>
      <c r="H109" s="193">
        <v>15</v>
      </c>
      <c r="I109" s="194"/>
      <c r="J109" s="195">
        <f>ROUND(I109*H109,2)</f>
        <v>0</v>
      </c>
      <c r="K109" s="191" t="s">
        <v>3</v>
      </c>
      <c r="L109" s="196"/>
      <c r="M109" s="197" t="s">
        <v>3</v>
      </c>
      <c r="N109" s="198" t="s">
        <v>53</v>
      </c>
      <c r="O109" s="70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4" t="s">
        <v>166</v>
      </c>
      <c r="AT109" s="174" t="s">
        <v>184</v>
      </c>
      <c r="AU109" s="174" t="s">
        <v>91</v>
      </c>
      <c r="AY109" s="17" t="s">
        <v>129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22</v>
      </c>
      <c r="BK109" s="175">
        <f>ROUND(I109*H109,2)</f>
        <v>0</v>
      </c>
      <c r="BL109" s="17" t="s">
        <v>136</v>
      </c>
      <c r="BM109" s="174" t="s">
        <v>474</v>
      </c>
    </row>
    <row r="110" s="2" customFormat="1" ht="24.15" customHeight="1">
      <c r="A110" s="36"/>
      <c r="B110" s="162"/>
      <c r="C110" s="163" t="s">
        <v>236</v>
      </c>
      <c r="D110" s="163" t="s">
        <v>131</v>
      </c>
      <c r="E110" s="164" t="s">
        <v>453</v>
      </c>
      <c r="F110" s="165" t="s">
        <v>454</v>
      </c>
      <c r="G110" s="166" t="s">
        <v>229</v>
      </c>
      <c r="H110" s="167">
        <v>15</v>
      </c>
      <c r="I110" s="168"/>
      <c r="J110" s="169">
        <f>ROUND(I110*H110,2)</f>
        <v>0</v>
      </c>
      <c r="K110" s="165" t="s">
        <v>135</v>
      </c>
      <c r="L110" s="37"/>
      <c r="M110" s="170" t="s">
        <v>3</v>
      </c>
      <c r="N110" s="171" t="s">
        <v>53</v>
      </c>
      <c r="O110" s="70"/>
      <c r="P110" s="172">
        <f>O110*H110</f>
        <v>0</v>
      </c>
      <c r="Q110" s="172">
        <v>0.0020799999999999998</v>
      </c>
      <c r="R110" s="172">
        <f>Q110*H110</f>
        <v>0.031199999999999999</v>
      </c>
      <c r="S110" s="172">
        <v>0</v>
      </c>
      <c r="T110" s="17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74" t="s">
        <v>136</v>
      </c>
      <c r="AT110" s="174" t="s">
        <v>131</v>
      </c>
      <c r="AU110" s="174" t="s">
        <v>91</v>
      </c>
      <c r="AY110" s="17" t="s">
        <v>129</v>
      </c>
      <c r="BE110" s="175">
        <f>IF(N110="základní",J110,0)</f>
        <v>0</v>
      </c>
      <c r="BF110" s="175">
        <f>IF(N110="snížená",J110,0)</f>
        <v>0</v>
      </c>
      <c r="BG110" s="175">
        <f>IF(N110="zákl. přenesená",J110,0)</f>
        <v>0</v>
      </c>
      <c r="BH110" s="175">
        <f>IF(N110="sníž. přenesená",J110,0)</f>
        <v>0</v>
      </c>
      <c r="BI110" s="175">
        <f>IF(N110="nulová",J110,0)</f>
        <v>0</v>
      </c>
      <c r="BJ110" s="17" t="s">
        <v>22</v>
      </c>
      <c r="BK110" s="175">
        <f>ROUND(I110*H110,2)</f>
        <v>0</v>
      </c>
      <c r="BL110" s="17" t="s">
        <v>136</v>
      </c>
      <c r="BM110" s="174" t="s">
        <v>475</v>
      </c>
    </row>
    <row r="111" s="2" customFormat="1" ht="24.15" customHeight="1">
      <c r="A111" s="36"/>
      <c r="B111" s="162"/>
      <c r="C111" s="163" t="s">
        <v>240</v>
      </c>
      <c r="D111" s="163" t="s">
        <v>131</v>
      </c>
      <c r="E111" s="164" t="s">
        <v>476</v>
      </c>
      <c r="F111" s="165" t="s">
        <v>477</v>
      </c>
      <c r="G111" s="166" t="s">
        <v>417</v>
      </c>
      <c r="H111" s="167">
        <v>2.5499999999999998</v>
      </c>
      <c r="I111" s="168"/>
      <c r="J111" s="169">
        <f>ROUND(I111*H111,2)</f>
        <v>0</v>
      </c>
      <c r="K111" s="165" t="s">
        <v>135</v>
      </c>
      <c r="L111" s="37"/>
      <c r="M111" s="170" t="s">
        <v>3</v>
      </c>
      <c r="N111" s="171" t="s">
        <v>53</v>
      </c>
      <c r="O111" s="70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74" t="s">
        <v>136</v>
      </c>
      <c r="AT111" s="174" t="s">
        <v>131</v>
      </c>
      <c r="AU111" s="174" t="s">
        <v>91</v>
      </c>
      <c r="AY111" s="17" t="s">
        <v>129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7" t="s">
        <v>22</v>
      </c>
      <c r="BK111" s="175">
        <f>ROUND(I111*H111,2)</f>
        <v>0</v>
      </c>
      <c r="BL111" s="17" t="s">
        <v>136</v>
      </c>
      <c r="BM111" s="174" t="s">
        <v>478</v>
      </c>
    </row>
    <row r="112" s="2" customFormat="1" ht="14.4" customHeight="1">
      <c r="A112" s="36"/>
      <c r="B112" s="162"/>
      <c r="C112" s="163" t="s">
        <v>244</v>
      </c>
      <c r="D112" s="163" t="s">
        <v>131</v>
      </c>
      <c r="E112" s="164" t="s">
        <v>479</v>
      </c>
      <c r="F112" s="165" t="s">
        <v>480</v>
      </c>
      <c r="G112" s="166" t="s">
        <v>134</v>
      </c>
      <c r="H112" s="167">
        <v>52</v>
      </c>
      <c r="I112" s="168"/>
      <c r="J112" s="169">
        <f>ROUND(I112*H112,2)</f>
        <v>0</v>
      </c>
      <c r="K112" s="165" t="s">
        <v>135</v>
      </c>
      <c r="L112" s="37"/>
      <c r="M112" s="170" t="s">
        <v>3</v>
      </c>
      <c r="N112" s="171" t="s">
        <v>53</v>
      </c>
      <c r="O112" s="70"/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74" t="s">
        <v>136</v>
      </c>
      <c r="AT112" s="174" t="s">
        <v>131</v>
      </c>
      <c r="AU112" s="174" t="s">
        <v>91</v>
      </c>
      <c r="AY112" s="17" t="s">
        <v>129</v>
      </c>
      <c r="BE112" s="175">
        <f>IF(N112="základní",J112,0)</f>
        <v>0</v>
      </c>
      <c r="BF112" s="175">
        <f>IF(N112="snížená",J112,0)</f>
        <v>0</v>
      </c>
      <c r="BG112" s="175">
        <f>IF(N112="zákl. přenesená",J112,0)</f>
        <v>0</v>
      </c>
      <c r="BH112" s="175">
        <f>IF(N112="sníž. přenesená",J112,0)</f>
        <v>0</v>
      </c>
      <c r="BI112" s="175">
        <f>IF(N112="nulová",J112,0)</f>
        <v>0</v>
      </c>
      <c r="BJ112" s="17" t="s">
        <v>22</v>
      </c>
      <c r="BK112" s="175">
        <f>ROUND(I112*H112,2)</f>
        <v>0</v>
      </c>
      <c r="BL112" s="17" t="s">
        <v>136</v>
      </c>
      <c r="BM112" s="174" t="s">
        <v>481</v>
      </c>
    </row>
    <row r="113" s="2" customFormat="1" ht="14.4" customHeight="1">
      <c r="A113" s="36"/>
      <c r="B113" s="162"/>
      <c r="C113" s="163" t="s">
        <v>248</v>
      </c>
      <c r="D113" s="163" t="s">
        <v>131</v>
      </c>
      <c r="E113" s="164" t="s">
        <v>482</v>
      </c>
      <c r="F113" s="165" t="s">
        <v>483</v>
      </c>
      <c r="G113" s="166" t="s">
        <v>134</v>
      </c>
      <c r="H113" s="167">
        <v>52</v>
      </c>
      <c r="I113" s="168"/>
      <c r="J113" s="169">
        <f>ROUND(I113*H113,2)</f>
        <v>0</v>
      </c>
      <c r="K113" s="165" t="s">
        <v>135</v>
      </c>
      <c r="L113" s="37"/>
      <c r="M113" s="170" t="s">
        <v>3</v>
      </c>
      <c r="N113" s="171" t="s">
        <v>53</v>
      </c>
      <c r="O113" s="70"/>
      <c r="P113" s="172">
        <f>O113*H113</f>
        <v>0</v>
      </c>
      <c r="Q113" s="172">
        <v>0</v>
      </c>
      <c r="R113" s="172">
        <f>Q113*H113</f>
        <v>0</v>
      </c>
      <c r="S113" s="172">
        <v>0</v>
      </c>
      <c r="T113" s="17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4" t="s">
        <v>136</v>
      </c>
      <c r="AT113" s="174" t="s">
        <v>131</v>
      </c>
      <c r="AU113" s="174" t="s">
        <v>91</v>
      </c>
      <c r="AY113" s="17" t="s">
        <v>129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22</v>
      </c>
      <c r="BK113" s="175">
        <f>ROUND(I113*H113,2)</f>
        <v>0</v>
      </c>
      <c r="BL113" s="17" t="s">
        <v>136</v>
      </c>
      <c r="BM113" s="174" t="s">
        <v>484</v>
      </c>
    </row>
    <row r="114" s="2" customFormat="1" ht="24.15" customHeight="1">
      <c r="A114" s="36"/>
      <c r="B114" s="162"/>
      <c r="C114" s="163" t="s">
        <v>253</v>
      </c>
      <c r="D114" s="163" t="s">
        <v>131</v>
      </c>
      <c r="E114" s="164" t="s">
        <v>485</v>
      </c>
      <c r="F114" s="165" t="s">
        <v>486</v>
      </c>
      <c r="G114" s="166" t="s">
        <v>134</v>
      </c>
      <c r="H114" s="167">
        <v>208</v>
      </c>
      <c r="I114" s="168"/>
      <c r="J114" s="169">
        <f>ROUND(I114*H114,2)</f>
        <v>0</v>
      </c>
      <c r="K114" s="165" t="s">
        <v>135</v>
      </c>
      <c r="L114" s="37"/>
      <c r="M114" s="170" t="s">
        <v>3</v>
      </c>
      <c r="N114" s="171" t="s">
        <v>53</v>
      </c>
      <c r="O114" s="70"/>
      <c r="P114" s="172">
        <f>O114*H114</f>
        <v>0</v>
      </c>
      <c r="Q114" s="172">
        <v>0</v>
      </c>
      <c r="R114" s="172">
        <f>Q114*H114</f>
        <v>0</v>
      </c>
      <c r="S114" s="172">
        <v>0</v>
      </c>
      <c r="T114" s="17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74" t="s">
        <v>136</v>
      </c>
      <c r="AT114" s="174" t="s">
        <v>131</v>
      </c>
      <c r="AU114" s="174" t="s">
        <v>91</v>
      </c>
      <c r="AY114" s="17" t="s">
        <v>129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17" t="s">
        <v>22</v>
      </c>
      <c r="BK114" s="175">
        <f>ROUND(I114*H114,2)</f>
        <v>0</v>
      </c>
      <c r="BL114" s="17" t="s">
        <v>136</v>
      </c>
      <c r="BM114" s="174" t="s">
        <v>487</v>
      </c>
    </row>
    <row r="115" s="2" customFormat="1" ht="24.15" customHeight="1">
      <c r="A115" s="36"/>
      <c r="B115" s="162"/>
      <c r="C115" s="163" t="s">
        <v>257</v>
      </c>
      <c r="D115" s="163" t="s">
        <v>131</v>
      </c>
      <c r="E115" s="164" t="s">
        <v>462</v>
      </c>
      <c r="F115" s="165" t="s">
        <v>463</v>
      </c>
      <c r="G115" s="166" t="s">
        <v>260</v>
      </c>
      <c r="H115" s="167">
        <v>0.089999999999999997</v>
      </c>
      <c r="I115" s="168"/>
      <c r="J115" s="169">
        <f>ROUND(I115*H115,2)</f>
        <v>0</v>
      </c>
      <c r="K115" s="165" t="s">
        <v>135</v>
      </c>
      <c r="L115" s="37"/>
      <c r="M115" s="170" t="s">
        <v>3</v>
      </c>
      <c r="N115" s="171" t="s">
        <v>53</v>
      </c>
      <c r="O115" s="70"/>
      <c r="P115" s="172">
        <f>O115*H115</f>
        <v>0</v>
      </c>
      <c r="Q115" s="172">
        <v>0</v>
      </c>
      <c r="R115" s="172">
        <f>Q115*H115</f>
        <v>0</v>
      </c>
      <c r="S115" s="172">
        <v>0</v>
      </c>
      <c r="T115" s="17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74" t="s">
        <v>136</v>
      </c>
      <c r="AT115" s="174" t="s">
        <v>131</v>
      </c>
      <c r="AU115" s="174" t="s">
        <v>91</v>
      </c>
      <c r="AY115" s="17" t="s">
        <v>129</v>
      </c>
      <c r="BE115" s="175">
        <f>IF(N115="základní",J115,0)</f>
        <v>0</v>
      </c>
      <c r="BF115" s="175">
        <f>IF(N115="snížená",J115,0)</f>
        <v>0</v>
      </c>
      <c r="BG115" s="175">
        <f>IF(N115="zákl. přenesená",J115,0)</f>
        <v>0</v>
      </c>
      <c r="BH115" s="175">
        <f>IF(N115="sníž. přenesená",J115,0)</f>
        <v>0</v>
      </c>
      <c r="BI115" s="175">
        <f>IF(N115="nulová",J115,0)</f>
        <v>0</v>
      </c>
      <c r="BJ115" s="17" t="s">
        <v>22</v>
      </c>
      <c r="BK115" s="175">
        <f>ROUND(I115*H115,2)</f>
        <v>0</v>
      </c>
      <c r="BL115" s="17" t="s">
        <v>136</v>
      </c>
      <c r="BM115" s="174" t="s">
        <v>488</v>
      </c>
    </row>
    <row r="116" s="12" customFormat="1" ht="22.8" customHeight="1">
      <c r="A116" s="12"/>
      <c r="B116" s="149"/>
      <c r="C116" s="12"/>
      <c r="D116" s="150" t="s">
        <v>81</v>
      </c>
      <c r="E116" s="160" t="s">
        <v>489</v>
      </c>
      <c r="F116" s="160" t="s">
        <v>490</v>
      </c>
      <c r="G116" s="12"/>
      <c r="H116" s="12"/>
      <c r="I116" s="152"/>
      <c r="J116" s="161">
        <f>BK116</f>
        <v>0</v>
      </c>
      <c r="K116" s="12"/>
      <c r="L116" s="149"/>
      <c r="M116" s="154"/>
      <c r="N116" s="155"/>
      <c r="O116" s="155"/>
      <c r="P116" s="156">
        <f>SUM(P117:P127)</f>
        <v>0</v>
      </c>
      <c r="Q116" s="155"/>
      <c r="R116" s="156">
        <f>SUM(R117:R127)</f>
        <v>0.064560000000000006</v>
      </c>
      <c r="S116" s="155"/>
      <c r="T116" s="157">
        <f>SUM(T117:T127)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50" t="s">
        <v>22</v>
      </c>
      <c r="AT116" s="158" t="s">
        <v>81</v>
      </c>
      <c r="AU116" s="158" t="s">
        <v>22</v>
      </c>
      <c r="AY116" s="150" t="s">
        <v>129</v>
      </c>
      <c r="BK116" s="159">
        <f>SUM(BK117:BK127)</f>
        <v>0</v>
      </c>
    </row>
    <row r="117" s="2" customFormat="1" ht="37.8" customHeight="1">
      <c r="A117" s="36"/>
      <c r="B117" s="162"/>
      <c r="C117" s="163" t="s">
        <v>262</v>
      </c>
      <c r="D117" s="163" t="s">
        <v>131</v>
      </c>
      <c r="E117" s="164" t="s">
        <v>435</v>
      </c>
      <c r="F117" s="165" t="s">
        <v>436</v>
      </c>
      <c r="G117" s="166" t="s">
        <v>229</v>
      </c>
      <c r="H117" s="167">
        <v>6</v>
      </c>
      <c r="I117" s="168"/>
      <c r="J117" s="169">
        <f>ROUND(I117*H117,2)</f>
        <v>0</v>
      </c>
      <c r="K117" s="165" t="s">
        <v>135</v>
      </c>
      <c r="L117" s="37"/>
      <c r="M117" s="170" t="s">
        <v>3</v>
      </c>
      <c r="N117" s="171" t="s">
        <v>53</v>
      </c>
      <c r="O117" s="70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74" t="s">
        <v>136</v>
      </c>
      <c r="AT117" s="174" t="s">
        <v>131</v>
      </c>
      <c r="AU117" s="174" t="s">
        <v>91</v>
      </c>
      <c r="AY117" s="17" t="s">
        <v>129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7" t="s">
        <v>22</v>
      </c>
      <c r="BK117" s="175">
        <f>ROUND(I117*H117,2)</f>
        <v>0</v>
      </c>
      <c r="BL117" s="17" t="s">
        <v>136</v>
      </c>
      <c r="BM117" s="174" t="s">
        <v>491</v>
      </c>
    </row>
    <row r="118" s="2" customFormat="1" ht="14.4" customHeight="1">
      <c r="A118" s="36"/>
      <c r="B118" s="162"/>
      <c r="C118" s="189" t="s">
        <v>266</v>
      </c>
      <c r="D118" s="189" t="s">
        <v>184</v>
      </c>
      <c r="E118" s="190" t="s">
        <v>438</v>
      </c>
      <c r="F118" s="191" t="s">
        <v>439</v>
      </c>
      <c r="G118" s="192" t="s">
        <v>229</v>
      </c>
      <c r="H118" s="193">
        <v>6</v>
      </c>
      <c r="I118" s="194"/>
      <c r="J118" s="195">
        <f>ROUND(I118*H118,2)</f>
        <v>0</v>
      </c>
      <c r="K118" s="191" t="s">
        <v>3</v>
      </c>
      <c r="L118" s="196"/>
      <c r="M118" s="197" t="s">
        <v>3</v>
      </c>
      <c r="N118" s="198" t="s">
        <v>53</v>
      </c>
      <c r="O118" s="70"/>
      <c r="P118" s="172">
        <f>O118*H118</f>
        <v>0</v>
      </c>
      <c r="Q118" s="172">
        <v>0.0064999999999999997</v>
      </c>
      <c r="R118" s="172">
        <f>Q118*H118</f>
        <v>0.039</v>
      </c>
      <c r="S118" s="172">
        <v>0</v>
      </c>
      <c r="T118" s="17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74" t="s">
        <v>166</v>
      </c>
      <c r="AT118" s="174" t="s">
        <v>184</v>
      </c>
      <c r="AU118" s="174" t="s">
        <v>91</v>
      </c>
      <c r="AY118" s="17" t="s">
        <v>129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7" t="s">
        <v>22</v>
      </c>
      <c r="BK118" s="175">
        <f>ROUND(I118*H118,2)</f>
        <v>0</v>
      </c>
      <c r="BL118" s="17" t="s">
        <v>136</v>
      </c>
      <c r="BM118" s="174" t="s">
        <v>492</v>
      </c>
    </row>
    <row r="119" s="2" customFormat="1" ht="14.4" customHeight="1">
      <c r="A119" s="36"/>
      <c r="B119" s="162"/>
      <c r="C119" s="163" t="s">
        <v>271</v>
      </c>
      <c r="D119" s="163" t="s">
        <v>131</v>
      </c>
      <c r="E119" s="164" t="s">
        <v>469</v>
      </c>
      <c r="F119" s="165" t="s">
        <v>470</v>
      </c>
      <c r="G119" s="166" t="s">
        <v>471</v>
      </c>
      <c r="H119" s="167">
        <v>17</v>
      </c>
      <c r="I119" s="168"/>
      <c r="J119" s="169">
        <f>ROUND(I119*H119,2)</f>
        <v>0</v>
      </c>
      <c r="K119" s="165" t="s">
        <v>3</v>
      </c>
      <c r="L119" s="37"/>
      <c r="M119" s="170" t="s">
        <v>3</v>
      </c>
      <c r="N119" s="171" t="s">
        <v>53</v>
      </c>
      <c r="O119" s="70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4" t="s">
        <v>136</v>
      </c>
      <c r="AT119" s="174" t="s">
        <v>131</v>
      </c>
      <c r="AU119" s="174" t="s">
        <v>91</v>
      </c>
      <c r="AY119" s="17" t="s">
        <v>129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7" t="s">
        <v>22</v>
      </c>
      <c r="BK119" s="175">
        <f>ROUND(I119*H119,2)</f>
        <v>0</v>
      </c>
      <c r="BL119" s="17" t="s">
        <v>136</v>
      </c>
      <c r="BM119" s="174" t="s">
        <v>493</v>
      </c>
    </row>
    <row r="120" s="2" customFormat="1" ht="14.4" customHeight="1">
      <c r="A120" s="36"/>
      <c r="B120" s="162"/>
      <c r="C120" s="163" t="s">
        <v>276</v>
      </c>
      <c r="D120" s="163" t="s">
        <v>131</v>
      </c>
      <c r="E120" s="164" t="s">
        <v>441</v>
      </c>
      <c r="F120" s="165" t="s">
        <v>442</v>
      </c>
      <c r="G120" s="166" t="s">
        <v>229</v>
      </c>
      <c r="H120" s="167">
        <v>12</v>
      </c>
      <c r="I120" s="168"/>
      <c r="J120" s="169">
        <f>ROUND(I120*H120,2)</f>
        <v>0</v>
      </c>
      <c r="K120" s="165" t="s">
        <v>135</v>
      </c>
      <c r="L120" s="37"/>
      <c r="M120" s="170" t="s">
        <v>3</v>
      </c>
      <c r="N120" s="171" t="s">
        <v>53</v>
      </c>
      <c r="O120" s="70"/>
      <c r="P120" s="172">
        <f>O120*H120</f>
        <v>0</v>
      </c>
      <c r="Q120" s="172">
        <v>5.0000000000000002E-05</v>
      </c>
      <c r="R120" s="172">
        <f>Q120*H120</f>
        <v>0.00060000000000000006</v>
      </c>
      <c r="S120" s="172">
        <v>0</v>
      </c>
      <c r="T120" s="17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74" t="s">
        <v>136</v>
      </c>
      <c r="AT120" s="174" t="s">
        <v>131</v>
      </c>
      <c r="AU120" s="174" t="s">
        <v>91</v>
      </c>
      <c r="AY120" s="17" t="s">
        <v>129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7" t="s">
        <v>22</v>
      </c>
      <c r="BK120" s="175">
        <f>ROUND(I120*H120,2)</f>
        <v>0</v>
      </c>
      <c r="BL120" s="17" t="s">
        <v>136</v>
      </c>
      <c r="BM120" s="174" t="s">
        <v>494</v>
      </c>
    </row>
    <row r="121" s="2" customFormat="1" ht="14.4" customHeight="1">
      <c r="A121" s="36"/>
      <c r="B121" s="162"/>
      <c r="C121" s="189" t="s">
        <v>280</v>
      </c>
      <c r="D121" s="189" t="s">
        <v>184</v>
      </c>
      <c r="E121" s="190" t="s">
        <v>444</v>
      </c>
      <c r="F121" s="191" t="s">
        <v>445</v>
      </c>
      <c r="G121" s="192" t="s">
        <v>229</v>
      </c>
      <c r="H121" s="193">
        <v>12</v>
      </c>
      <c r="I121" s="194"/>
      <c r="J121" s="195">
        <f>ROUND(I121*H121,2)</f>
        <v>0</v>
      </c>
      <c r="K121" s="191" t="s">
        <v>3</v>
      </c>
      <c r="L121" s="196"/>
      <c r="M121" s="197" t="s">
        <v>3</v>
      </c>
      <c r="N121" s="198" t="s">
        <v>53</v>
      </c>
      <c r="O121" s="70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74" t="s">
        <v>166</v>
      </c>
      <c r="AT121" s="174" t="s">
        <v>184</v>
      </c>
      <c r="AU121" s="174" t="s">
        <v>91</v>
      </c>
      <c r="AY121" s="17" t="s">
        <v>129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22</v>
      </c>
      <c r="BK121" s="175">
        <f>ROUND(I121*H121,2)</f>
        <v>0</v>
      </c>
      <c r="BL121" s="17" t="s">
        <v>136</v>
      </c>
      <c r="BM121" s="174" t="s">
        <v>495</v>
      </c>
    </row>
    <row r="122" s="2" customFormat="1" ht="24.15" customHeight="1">
      <c r="A122" s="36"/>
      <c r="B122" s="162"/>
      <c r="C122" s="163" t="s">
        <v>284</v>
      </c>
      <c r="D122" s="163" t="s">
        <v>131</v>
      </c>
      <c r="E122" s="164" t="s">
        <v>453</v>
      </c>
      <c r="F122" s="165" t="s">
        <v>454</v>
      </c>
      <c r="G122" s="166" t="s">
        <v>229</v>
      </c>
      <c r="H122" s="167">
        <v>12</v>
      </c>
      <c r="I122" s="168"/>
      <c r="J122" s="169">
        <f>ROUND(I122*H122,2)</f>
        <v>0</v>
      </c>
      <c r="K122" s="165" t="s">
        <v>135</v>
      </c>
      <c r="L122" s="37"/>
      <c r="M122" s="170" t="s">
        <v>3</v>
      </c>
      <c r="N122" s="171" t="s">
        <v>53</v>
      </c>
      <c r="O122" s="70"/>
      <c r="P122" s="172">
        <f>O122*H122</f>
        <v>0</v>
      </c>
      <c r="Q122" s="172">
        <v>0.0020799999999999998</v>
      </c>
      <c r="R122" s="172">
        <f>Q122*H122</f>
        <v>0.024959999999999996</v>
      </c>
      <c r="S122" s="172">
        <v>0</v>
      </c>
      <c r="T122" s="17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4" t="s">
        <v>136</v>
      </c>
      <c r="AT122" s="174" t="s">
        <v>131</v>
      </c>
      <c r="AU122" s="174" t="s">
        <v>91</v>
      </c>
      <c r="AY122" s="17" t="s">
        <v>129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7" t="s">
        <v>22</v>
      </c>
      <c r="BK122" s="175">
        <f>ROUND(I122*H122,2)</f>
        <v>0</v>
      </c>
      <c r="BL122" s="17" t="s">
        <v>136</v>
      </c>
      <c r="BM122" s="174" t="s">
        <v>496</v>
      </c>
    </row>
    <row r="123" s="2" customFormat="1" ht="24.15" customHeight="1">
      <c r="A123" s="36"/>
      <c r="B123" s="162"/>
      <c r="C123" s="163" t="s">
        <v>288</v>
      </c>
      <c r="D123" s="163" t="s">
        <v>131</v>
      </c>
      <c r="E123" s="164" t="s">
        <v>476</v>
      </c>
      <c r="F123" s="165" t="s">
        <v>477</v>
      </c>
      <c r="G123" s="166" t="s">
        <v>417</v>
      </c>
      <c r="H123" s="167">
        <v>2.5499999999999998</v>
      </c>
      <c r="I123" s="168"/>
      <c r="J123" s="169">
        <f>ROUND(I123*H123,2)</f>
        <v>0</v>
      </c>
      <c r="K123" s="165" t="s">
        <v>135</v>
      </c>
      <c r="L123" s="37"/>
      <c r="M123" s="170" t="s">
        <v>3</v>
      </c>
      <c r="N123" s="171" t="s">
        <v>53</v>
      </c>
      <c r="O123" s="70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4" t="s">
        <v>136</v>
      </c>
      <c r="AT123" s="174" t="s">
        <v>131</v>
      </c>
      <c r="AU123" s="174" t="s">
        <v>91</v>
      </c>
      <c r="AY123" s="17" t="s">
        <v>129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22</v>
      </c>
      <c r="BK123" s="175">
        <f>ROUND(I123*H123,2)</f>
        <v>0</v>
      </c>
      <c r="BL123" s="17" t="s">
        <v>136</v>
      </c>
      <c r="BM123" s="174" t="s">
        <v>497</v>
      </c>
    </row>
    <row r="124" s="2" customFormat="1" ht="14.4" customHeight="1">
      <c r="A124" s="36"/>
      <c r="B124" s="162"/>
      <c r="C124" s="163" t="s">
        <v>292</v>
      </c>
      <c r="D124" s="163" t="s">
        <v>131</v>
      </c>
      <c r="E124" s="164" t="s">
        <v>479</v>
      </c>
      <c r="F124" s="165" t="s">
        <v>480</v>
      </c>
      <c r="G124" s="166" t="s">
        <v>134</v>
      </c>
      <c r="H124" s="167">
        <v>19.300000000000001</v>
      </c>
      <c r="I124" s="168"/>
      <c r="J124" s="169">
        <f>ROUND(I124*H124,2)</f>
        <v>0</v>
      </c>
      <c r="K124" s="165" t="s">
        <v>135</v>
      </c>
      <c r="L124" s="37"/>
      <c r="M124" s="170" t="s">
        <v>3</v>
      </c>
      <c r="N124" s="171" t="s">
        <v>53</v>
      </c>
      <c r="O124" s="70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4" t="s">
        <v>136</v>
      </c>
      <c r="AT124" s="174" t="s">
        <v>131</v>
      </c>
      <c r="AU124" s="174" t="s">
        <v>91</v>
      </c>
      <c r="AY124" s="17" t="s">
        <v>129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7" t="s">
        <v>22</v>
      </c>
      <c r="BK124" s="175">
        <f>ROUND(I124*H124,2)</f>
        <v>0</v>
      </c>
      <c r="BL124" s="17" t="s">
        <v>136</v>
      </c>
      <c r="BM124" s="174" t="s">
        <v>498</v>
      </c>
    </row>
    <row r="125" s="2" customFormat="1" ht="14.4" customHeight="1">
      <c r="A125" s="36"/>
      <c r="B125" s="162"/>
      <c r="C125" s="163" t="s">
        <v>296</v>
      </c>
      <c r="D125" s="163" t="s">
        <v>131</v>
      </c>
      <c r="E125" s="164" t="s">
        <v>482</v>
      </c>
      <c r="F125" s="165" t="s">
        <v>483</v>
      </c>
      <c r="G125" s="166" t="s">
        <v>134</v>
      </c>
      <c r="H125" s="167">
        <v>19.300000000000001</v>
      </c>
      <c r="I125" s="168"/>
      <c r="J125" s="169">
        <f>ROUND(I125*H125,2)</f>
        <v>0</v>
      </c>
      <c r="K125" s="165" t="s">
        <v>135</v>
      </c>
      <c r="L125" s="37"/>
      <c r="M125" s="170" t="s">
        <v>3</v>
      </c>
      <c r="N125" s="171" t="s">
        <v>53</v>
      </c>
      <c r="O125" s="70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4" t="s">
        <v>136</v>
      </c>
      <c r="AT125" s="174" t="s">
        <v>131</v>
      </c>
      <c r="AU125" s="174" t="s">
        <v>91</v>
      </c>
      <c r="AY125" s="17" t="s">
        <v>129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22</v>
      </c>
      <c r="BK125" s="175">
        <f>ROUND(I125*H125,2)</f>
        <v>0</v>
      </c>
      <c r="BL125" s="17" t="s">
        <v>136</v>
      </c>
      <c r="BM125" s="174" t="s">
        <v>499</v>
      </c>
    </row>
    <row r="126" s="2" customFormat="1" ht="24.15" customHeight="1">
      <c r="A126" s="36"/>
      <c r="B126" s="162"/>
      <c r="C126" s="163" t="s">
        <v>300</v>
      </c>
      <c r="D126" s="163" t="s">
        <v>131</v>
      </c>
      <c r="E126" s="164" t="s">
        <v>485</v>
      </c>
      <c r="F126" s="165" t="s">
        <v>486</v>
      </c>
      <c r="G126" s="166" t="s">
        <v>134</v>
      </c>
      <c r="H126" s="167">
        <v>77.200000000000003</v>
      </c>
      <c r="I126" s="168"/>
      <c r="J126" s="169">
        <f>ROUND(I126*H126,2)</f>
        <v>0</v>
      </c>
      <c r="K126" s="165" t="s">
        <v>135</v>
      </c>
      <c r="L126" s="37"/>
      <c r="M126" s="170" t="s">
        <v>3</v>
      </c>
      <c r="N126" s="171" t="s">
        <v>53</v>
      </c>
      <c r="O126" s="70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4" t="s">
        <v>136</v>
      </c>
      <c r="AT126" s="174" t="s">
        <v>131</v>
      </c>
      <c r="AU126" s="174" t="s">
        <v>91</v>
      </c>
      <c r="AY126" s="17" t="s">
        <v>129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7" t="s">
        <v>22</v>
      </c>
      <c r="BK126" s="175">
        <f>ROUND(I126*H126,2)</f>
        <v>0</v>
      </c>
      <c r="BL126" s="17" t="s">
        <v>136</v>
      </c>
      <c r="BM126" s="174" t="s">
        <v>500</v>
      </c>
    </row>
    <row r="127" s="2" customFormat="1" ht="24.15" customHeight="1">
      <c r="A127" s="36"/>
      <c r="B127" s="162"/>
      <c r="C127" s="163" t="s">
        <v>305</v>
      </c>
      <c r="D127" s="163" t="s">
        <v>131</v>
      </c>
      <c r="E127" s="164" t="s">
        <v>462</v>
      </c>
      <c r="F127" s="165" t="s">
        <v>463</v>
      </c>
      <c r="G127" s="166" t="s">
        <v>260</v>
      </c>
      <c r="H127" s="167">
        <v>0.065000000000000002</v>
      </c>
      <c r="I127" s="168"/>
      <c r="J127" s="169">
        <f>ROUND(I127*H127,2)</f>
        <v>0</v>
      </c>
      <c r="K127" s="165" t="s">
        <v>135</v>
      </c>
      <c r="L127" s="37"/>
      <c r="M127" s="170" t="s">
        <v>3</v>
      </c>
      <c r="N127" s="171" t="s">
        <v>53</v>
      </c>
      <c r="O127" s="70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4" t="s">
        <v>136</v>
      </c>
      <c r="AT127" s="174" t="s">
        <v>131</v>
      </c>
      <c r="AU127" s="174" t="s">
        <v>91</v>
      </c>
      <c r="AY127" s="17" t="s">
        <v>129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22</v>
      </c>
      <c r="BK127" s="175">
        <f>ROUND(I127*H127,2)</f>
        <v>0</v>
      </c>
      <c r="BL127" s="17" t="s">
        <v>136</v>
      </c>
      <c r="BM127" s="174" t="s">
        <v>501</v>
      </c>
    </row>
    <row r="128" s="12" customFormat="1" ht="22.8" customHeight="1">
      <c r="A128" s="12"/>
      <c r="B128" s="149"/>
      <c r="C128" s="12"/>
      <c r="D128" s="150" t="s">
        <v>81</v>
      </c>
      <c r="E128" s="160" t="s">
        <v>502</v>
      </c>
      <c r="F128" s="160" t="s">
        <v>503</v>
      </c>
      <c r="G128" s="12"/>
      <c r="H128" s="12"/>
      <c r="I128" s="152"/>
      <c r="J128" s="161">
        <f>BK128</f>
        <v>0</v>
      </c>
      <c r="K128" s="12"/>
      <c r="L128" s="149"/>
      <c r="M128" s="154"/>
      <c r="N128" s="155"/>
      <c r="O128" s="155"/>
      <c r="P128" s="156">
        <f>SUM(P129:P136)</f>
        <v>0</v>
      </c>
      <c r="Q128" s="155"/>
      <c r="R128" s="156">
        <f>SUM(R129:R136)</f>
        <v>0.11855999999999999</v>
      </c>
      <c r="S128" s="155"/>
      <c r="T128" s="157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0" t="s">
        <v>22</v>
      </c>
      <c r="AT128" s="158" t="s">
        <v>81</v>
      </c>
      <c r="AU128" s="158" t="s">
        <v>22</v>
      </c>
      <c r="AY128" s="150" t="s">
        <v>129</v>
      </c>
      <c r="BK128" s="159">
        <f>SUM(BK129:BK136)</f>
        <v>0</v>
      </c>
    </row>
    <row r="129" s="2" customFormat="1" ht="24.15" customHeight="1">
      <c r="A129" s="36"/>
      <c r="B129" s="162"/>
      <c r="C129" s="163" t="s">
        <v>309</v>
      </c>
      <c r="D129" s="163" t="s">
        <v>131</v>
      </c>
      <c r="E129" s="164" t="s">
        <v>504</v>
      </c>
      <c r="F129" s="165" t="s">
        <v>505</v>
      </c>
      <c r="G129" s="166" t="s">
        <v>229</v>
      </c>
      <c r="H129" s="167">
        <v>57</v>
      </c>
      <c r="I129" s="168"/>
      <c r="J129" s="169">
        <f>ROUND(I129*H129,2)</f>
        <v>0</v>
      </c>
      <c r="K129" s="165" t="s">
        <v>135</v>
      </c>
      <c r="L129" s="37"/>
      <c r="M129" s="170" t="s">
        <v>3</v>
      </c>
      <c r="N129" s="171" t="s">
        <v>53</v>
      </c>
      <c r="O129" s="70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4" t="s">
        <v>136</v>
      </c>
      <c r="AT129" s="174" t="s">
        <v>131</v>
      </c>
      <c r="AU129" s="174" t="s">
        <v>91</v>
      </c>
      <c r="AY129" s="17" t="s">
        <v>129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22</v>
      </c>
      <c r="BK129" s="175">
        <f>ROUND(I129*H129,2)</f>
        <v>0</v>
      </c>
      <c r="BL129" s="17" t="s">
        <v>136</v>
      </c>
      <c r="BM129" s="174" t="s">
        <v>506</v>
      </c>
    </row>
    <row r="130" s="2" customFormat="1" ht="24.15" customHeight="1">
      <c r="A130" s="36"/>
      <c r="B130" s="162"/>
      <c r="C130" s="163" t="s">
        <v>313</v>
      </c>
      <c r="D130" s="163" t="s">
        <v>131</v>
      </c>
      <c r="E130" s="164" t="s">
        <v>507</v>
      </c>
      <c r="F130" s="165" t="s">
        <v>508</v>
      </c>
      <c r="G130" s="166" t="s">
        <v>229</v>
      </c>
      <c r="H130" s="167">
        <v>57</v>
      </c>
      <c r="I130" s="168"/>
      <c r="J130" s="169">
        <f>ROUND(I130*H130,2)</f>
        <v>0</v>
      </c>
      <c r="K130" s="165" t="s">
        <v>135</v>
      </c>
      <c r="L130" s="37"/>
      <c r="M130" s="170" t="s">
        <v>3</v>
      </c>
      <c r="N130" s="171" t="s">
        <v>53</v>
      </c>
      <c r="O130" s="70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4" t="s">
        <v>136</v>
      </c>
      <c r="AT130" s="174" t="s">
        <v>131</v>
      </c>
      <c r="AU130" s="174" t="s">
        <v>91</v>
      </c>
      <c r="AY130" s="17" t="s">
        <v>129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22</v>
      </c>
      <c r="BK130" s="175">
        <f>ROUND(I130*H130,2)</f>
        <v>0</v>
      </c>
      <c r="BL130" s="17" t="s">
        <v>136</v>
      </c>
      <c r="BM130" s="174" t="s">
        <v>509</v>
      </c>
    </row>
    <row r="131" s="2" customFormat="1" ht="37.8" customHeight="1">
      <c r="A131" s="36"/>
      <c r="B131" s="162"/>
      <c r="C131" s="163" t="s">
        <v>317</v>
      </c>
      <c r="D131" s="163" t="s">
        <v>131</v>
      </c>
      <c r="E131" s="164" t="s">
        <v>510</v>
      </c>
      <c r="F131" s="165" t="s">
        <v>511</v>
      </c>
      <c r="G131" s="166" t="s">
        <v>229</v>
      </c>
      <c r="H131" s="167">
        <v>57</v>
      </c>
      <c r="I131" s="168"/>
      <c r="J131" s="169">
        <f>ROUND(I131*H131,2)</f>
        <v>0</v>
      </c>
      <c r="K131" s="165" t="s">
        <v>3</v>
      </c>
      <c r="L131" s="37"/>
      <c r="M131" s="170" t="s">
        <v>3</v>
      </c>
      <c r="N131" s="171" t="s">
        <v>53</v>
      </c>
      <c r="O131" s="70"/>
      <c r="P131" s="172">
        <f>O131*H131</f>
        <v>0</v>
      </c>
      <c r="Q131" s="172">
        <v>0.0020799999999999998</v>
      </c>
      <c r="R131" s="172">
        <f>Q131*H131</f>
        <v>0.11855999999999999</v>
      </c>
      <c r="S131" s="172">
        <v>0</v>
      </c>
      <c r="T131" s="17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4" t="s">
        <v>136</v>
      </c>
      <c r="AT131" s="174" t="s">
        <v>131</v>
      </c>
      <c r="AU131" s="174" t="s">
        <v>91</v>
      </c>
      <c r="AY131" s="17" t="s">
        <v>129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22</v>
      </c>
      <c r="BK131" s="175">
        <f>ROUND(I131*H131,2)</f>
        <v>0</v>
      </c>
      <c r="BL131" s="17" t="s">
        <v>136</v>
      </c>
      <c r="BM131" s="174" t="s">
        <v>512</v>
      </c>
    </row>
    <row r="132" s="2" customFormat="1" ht="24.15" customHeight="1">
      <c r="A132" s="36"/>
      <c r="B132" s="162"/>
      <c r="C132" s="163" t="s">
        <v>322</v>
      </c>
      <c r="D132" s="163" t="s">
        <v>131</v>
      </c>
      <c r="E132" s="164" t="s">
        <v>476</v>
      </c>
      <c r="F132" s="165" t="s">
        <v>477</v>
      </c>
      <c r="G132" s="166" t="s">
        <v>417</v>
      </c>
      <c r="H132" s="167">
        <v>2.5499999999999998</v>
      </c>
      <c r="I132" s="168"/>
      <c r="J132" s="169">
        <f>ROUND(I132*H132,2)</f>
        <v>0</v>
      </c>
      <c r="K132" s="165" t="s">
        <v>135</v>
      </c>
      <c r="L132" s="37"/>
      <c r="M132" s="170" t="s">
        <v>3</v>
      </c>
      <c r="N132" s="171" t="s">
        <v>53</v>
      </c>
      <c r="O132" s="70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4" t="s">
        <v>136</v>
      </c>
      <c r="AT132" s="174" t="s">
        <v>131</v>
      </c>
      <c r="AU132" s="174" t="s">
        <v>91</v>
      </c>
      <c r="AY132" s="17" t="s">
        <v>129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22</v>
      </c>
      <c r="BK132" s="175">
        <f>ROUND(I132*H132,2)</f>
        <v>0</v>
      </c>
      <c r="BL132" s="17" t="s">
        <v>136</v>
      </c>
      <c r="BM132" s="174" t="s">
        <v>513</v>
      </c>
    </row>
    <row r="133" s="2" customFormat="1" ht="14.4" customHeight="1">
      <c r="A133" s="36"/>
      <c r="B133" s="162"/>
      <c r="C133" s="163" t="s">
        <v>326</v>
      </c>
      <c r="D133" s="163" t="s">
        <v>131</v>
      </c>
      <c r="E133" s="164" t="s">
        <v>479</v>
      </c>
      <c r="F133" s="165" t="s">
        <v>480</v>
      </c>
      <c r="G133" s="166" t="s">
        <v>134</v>
      </c>
      <c r="H133" s="167">
        <v>19.300000000000001</v>
      </c>
      <c r="I133" s="168"/>
      <c r="J133" s="169">
        <f>ROUND(I133*H133,2)</f>
        <v>0</v>
      </c>
      <c r="K133" s="165" t="s">
        <v>135</v>
      </c>
      <c r="L133" s="37"/>
      <c r="M133" s="170" t="s">
        <v>3</v>
      </c>
      <c r="N133" s="171" t="s">
        <v>53</v>
      </c>
      <c r="O133" s="70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4" t="s">
        <v>136</v>
      </c>
      <c r="AT133" s="174" t="s">
        <v>131</v>
      </c>
      <c r="AU133" s="174" t="s">
        <v>91</v>
      </c>
      <c r="AY133" s="17" t="s">
        <v>129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22</v>
      </c>
      <c r="BK133" s="175">
        <f>ROUND(I133*H133,2)</f>
        <v>0</v>
      </c>
      <c r="BL133" s="17" t="s">
        <v>136</v>
      </c>
      <c r="BM133" s="174" t="s">
        <v>514</v>
      </c>
    </row>
    <row r="134" s="2" customFormat="1" ht="14.4" customHeight="1">
      <c r="A134" s="36"/>
      <c r="B134" s="162"/>
      <c r="C134" s="163" t="s">
        <v>331</v>
      </c>
      <c r="D134" s="163" t="s">
        <v>131</v>
      </c>
      <c r="E134" s="164" t="s">
        <v>482</v>
      </c>
      <c r="F134" s="165" t="s">
        <v>483</v>
      </c>
      <c r="G134" s="166" t="s">
        <v>134</v>
      </c>
      <c r="H134" s="167">
        <v>19.300000000000001</v>
      </c>
      <c r="I134" s="168"/>
      <c r="J134" s="169">
        <f>ROUND(I134*H134,2)</f>
        <v>0</v>
      </c>
      <c r="K134" s="165" t="s">
        <v>135</v>
      </c>
      <c r="L134" s="37"/>
      <c r="M134" s="170" t="s">
        <v>3</v>
      </c>
      <c r="N134" s="171" t="s">
        <v>53</v>
      </c>
      <c r="O134" s="70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4" t="s">
        <v>136</v>
      </c>
      <c r="AT134" s="174" t="s">
        <v>131</v>
      </c>
      <c r="AU134" s="174" t="s">
        <v>91</v>
      </c>
      <c r="AY134" s="17" t="s">
        <v>129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22</v>
      </c>
      <c r="BK134" s="175">
        <f>ROUND(I134*H134,2)</f>
        <v>0</v>
      </c>
      <c r="BL134" s="17" t="s">
        <v>136</v>
      </c>
      <c r="BM134" s="174" t="s">
        <v>515</v>
      </c>
    </row>
    <row r="135" s="2" customFormat="1" ht="24.15" customHeight="1">
      <c r="A135" s="36"/>
      <c r="B135" s="162"/>
      <c r="C135" s="163" t="s">
        <v>336</v>
      </c>
      <c r="D135" s="163" t="s">
        <v>131</v>
      </c>
      <c r="E135" s="164" t="s">
        <v>485</v>
      </c>
      <c r="F135" s="165" t="s">
        <v>486</v>
      </c>
      <c r="G135" s="166" t="s">
        <v>134</v>
      </c>
      <c r="H135" s="167">
        <v>77.200000000000003</v>
      </c>
      <c r="I135" s="168"/>
      <c r="J135" s="169">
        <f>ROUND(I135*H135,2)</f>
        <v>0</v>
      </c>
      <c r="K135" s="165" t="s">
        <v>135</v>
      </c>
      <c r="L135" s="37"/>
      <c r="M135" s="170" t="s">
        <v>3</v>
      </c>
      <c r="N135" s="171" t="s">
        <v>53</v>
      </c>
      <c r="O135" s="70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4" t="s">
        <v>136</v>
      </c>
      <c r="AT135" s="174" t="s">
        <v>131</v>
      </c>
      <c r="AU135" s="174" t="s">
        <v>91</v>
      </c>
      <c r="AY135" s="17" t="s">
        <v>129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22</v>
      </c>
      <c r="BK135" s="175">
        <f>ROUND(I135*H135,2)</f>
        <v>0</v>
      </c>
      <c r="BL135" s="17" t="s">
        <v>136</v>
      </c>
      <c r="BM135" s="174" t="s">
        <v>516</v>
      </c>
    </row>
    <row r="136" s="2" customFormat="1" ht="24.15" customHeight="1">
      <c r="A136" s="36"/>
      <c r="B136" s="162"/>
      <c r="C136" s="163" t="s">
        <v>340</v>
      </c>
      <c r="D136" s="163" t="s">
        <v>131</v>
      </c>
      <c r="E136" s="164" t="s">
        <v>462</v>
      </c>
      <c r="F136" s="165" t="s">
        <v>463</v>
      </c>
      <c r="G136" s="166" t="s">
        <v>260</v>
      </c>
      <c r="H136" s="167">
        <v>0.119</v>
      </c>
      <c r="I136" s="168"/>
      <c r="J136" s="169">
        <f>ROUND(I136*H136,2)</f>
        <v>0</v>
      </c>
      <c r="K136" s="165" t="s">
        <v>135</v>
      </c>
      <c r="L136" s="37"/>
      <c r="M136" s="203" t="s">
        <v>3</v>
      </c>
      <c r="N136" s="204" t="s">
        <v>53</v>
      </c>
      <c r="O136" s="201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4" t="s">
        <v>136</v>
      </c>
      <c r="AT136" s="174" t="s">
        <v>131</v>
      </c>
      <c r="AU136" s="174" t="s">
        <v>91</v>
      </c>
      <c r="AY136" s="17" t="s">
        <v>129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22</v>
      </c>
      <c r="BK136" s="175">
        <f>ROUND(I136*H136,2)</f>
        <v>0</v>
      </c>
      <c r="BL136" s="17" t="s">
        <v>136</v>
      </c>
      <c r="BM136" s="174" t="s">
        <v>517</v>
      </c>
    </row>
    <row r="137" s="2" customFormat="1" ht="6.96" customHeight="1">
      <c r="A137" s="36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7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autoFilter ref="C83:K13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8"/>
      <c r="C3" s="19"/>
      <c r="D3" s="19"/>
      <c r="E3" s="19"/>
      <c r="F3" s="19"/>
      <c r="G3" s="19"/>
      <c r="H3" s="20"/>
    </row>
    <row r="4" s="1" customFormat="1" ht="24.96" customHeight="1">
      <c r="B4" s="20"/>
      <c r="C4" s="21" t="s">
        <v>518</v>
      </c>
      <c r="H4" s="20"/>
    </row>
    <row r="5" s="1" customFormat="1" ht="12" customHeight="1">
      <c r="B5" s="20"/>
      <c r="C5" s="24" t="s">
        <v>14</v>
      </c>
      <c r="D5" s="34" t="s">
        <v>15</v>
      </c>
      <c r="E5" s="1"/>
      <c r="F5" s="1"/>
      <c r="H5" s="20"/>
    </row>
    <row r="6" s="1" customFormat="1" ht="36.96" customHeight="1">
      <c r="B6" s="20"/>
      <c r="C6" s="27" t="s">
        <v>17</v>
      </c>
      <c r="D6" s="28" t="s">
        <v>18</v>
      </c>
      <c r="E6" s="1"/>
      <c r="F6" s="1"/>
      <c r="H6" s="20"/>
    </row>
    <row r="7" s="1" customFormat="1" ht="16.5" customHeight="1">
      <c r="B7" s="20"/>
      <c r="C7" s="30" t="s">
        <v>25</v>
      </c>
      <c r="D7" s="62" t="str">
        <f>'Rekapitulace stavby'!AN8</f>
        <v>28. 11. 2016</v>
      </c>
      <c r="H7" s="20"/>
    </row>
    <row r="8" s="2" customFormat="1" ht="10.8" customHeight="1">
      <c r="A8" s="36"/>
      <c r="B8" s="37"/>
      <c r="C8" s="36"/>
      <c r="D8" s="36"/>
      <c r="E8" s="36"/>
      <c r="F8" s="36"/>
      <c r="G8" s="36"/>
      <c r="H8" s="37"/>
    </row>
    <row r="9" s="11" customFormat="1" ht="29.28" customHeight="1">
      <c r="A9" s="139"/>
      <c r="B9" s="140"/>
      <c r="C9" s="141" t="s">
        <v>63</v>
      </c>
      <c r="D9" s="142" t="s">
        <v>64</v>
      </c>
      <c r="E9" s="142" t="s">
        <v>116</v>
      </c>
      <c r="F9" s="143" t="s">
        <v>519</v>
      </c>
      <c r="G9" s="139"/>
      <c r="H9" s="140"/>
    </row>
    <row r="10" s="2" customFormat="1" ht="26.4" customHeight="1">
      <c r="A10" s="36"/>
      <c r="B10" s="37"/>
      <c r="C10" s="207" t="s">
        <v>520</v>
      </c>
      <c r="D10" s="207" t="s">
        <v>88</v>
      </c>
      <c r="E10" s="36"/>
      <c r="F10" s="36"/>
      <c r="G10" s="36"/>
      <c r="H10" s="37"/>
    </row>
    <row r="11" s="2" customFormat="1" ht="16.8" customHeight="1">
      <c r="A11" s="36"/>
      <c r="B11" s="37"/>
      <c r="C11" s="208" t="s">
        <v>521</v>
      </c>
      <c r="D11" s="209" t="s">
        <v>3</v>
      </c>
      <c r="E11" s="210" t="s">
        <v>3</v>
      </c>
      <c r="F11" s="211">
        <v>10842</v>
      </c>
      <c r="G11" s="36"/>
      <c r="H11" s="37"/>
    </row>
    <row r="12" s="2" customFormat="1" ht="7.44" customHeight="1">
      <c r="A12" s="36"/>
      <c r="B12" s="53"/>
      <c r="C12" s="54"/>
      <c r="D12" s="54"/>
      <c r="E12" s="54"/>
      <c r="F12" s="54"/>
      <c r="G12" s="54"/>
      <c r="H12" s="37"/>
    </row>
    <row r="13" s="2" customFormat="1">
      <c r="A13" s="36"/>
      <c r="B13" s="36"/>
      <c r="C13" s="36"/>
      <c r="D13" s="36"/>
      <c r="E13" s="36"/>
      <c r="F13" s="36"/>
      <c r="G13" s="36"/>
      <c r="H13" s="36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2" customWidth="1"/>
    <col min="2" max="2" width="1.667969" style="212" customWidth="1"/>
    <col min="3" max="4" width="5" style="212" customWidth="1"/>
    <col min="5" max="5" width="11.66016" style="212" customWidth="1"/>
    <col min="6" max="6" width="9.160156" style="212" customWidth="1"/>
    <col min="7" max="7" width="5" style="212" customWidth="1"/>
    <col min="8" max="8" width="77.83203" style="212" customWidth="1"/>
    <col min="9" max="10" width="20" style="212" customWidth="1"/>
    <col min="11" max="11" width="1.667969" style="212" customWidth="1"/>
  </cols>
  <sheetData>
    <row r="1" s="1" customFormat="1" ht="37.5" customHeight="1"/>
    <row r="2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4" customFormat="1" ht="45" customHeight="1">
      <c r="B3" s="216"/>
      <c r="C3" s="217" t="s">
        <v>522</v>
      </c>
      <c r="D3" s="217"/>
      <c r="E3" s="217"/>
      <c r="F3" s="217"/>
      <c r="G3" s="217"/>
      <c r="H3" s="217"/>
      <c r="I3" s="217"/>
      <c r="J3" s="217"/>
      <c r="K3" s="218"/>
    </row>
    <row r="4" s="1" customFormat="1" ht="25.5" customHeight="1">
      <c r="B4" s="219"/>
      <c r="C4" s="220" t="s">
        <v>523</v>
      </c>
      <c r="D4" s="220"/>
      <c r="E4" s="220"/>
      <c r="F4" s="220"/>
      <c r="G4" s="220"/>
      <c r="H4" s="220"/>
      <c r="I4" s="220"/>
      <c r="J4" s="220"/>
      <c r="K4" s="221"/>
    </row>
    <row r="5" s="1" customFormat="1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s="1" customFormat="1" ht="15" customHeight="1">
      <c r="B6" s="219"/>
      <c r="C6" s="223" t="s">
        <v>524</v>
      </c>
      <c r="D6" s="223"/>
      <c r="E6" s="223"/>
      <c r="F6" s="223"/>
      <c r="G6" s="223"/>
      <c r="H6" s="223"/>
      <c r="I6" s="223"/>
      <c r="J6" s="223"/>
      <c r="K6" s="221"/>
    </row>
    <row r="7" s="1" customFormat="1" ht="15" customHeight="1">
      <c r="B7" s="224"/>
      <c r="C7" s="223" t="s">
        <v>525</v>
      </c>
      <c r="D7" s="223"/>
      <c r="E7" s="223"/>
      <c r="F7" s="223"/>
      <c r="G7" s="223"/>
      <c r="H7" s="223"/>
      <c r="I7" s="223"/>
      <c r="J7" s="223"/>
      <c r="K7" s="221"/>
    </row>
    <row r="8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="1" customFormat="1" ht="15" customHeight="1">
      <c r="B9" s="224"/>
      <c r="C9" s="223" t="s">
        <v>526</v>
      </c>
      <c r="D9" s="223"/>
      <c r="E9" s="223"/>
      <c r="F9" s="223"/>
      <c r="G9" s="223"/>
      <c r="H9" s="223"/>
      <c r="I9" s="223"/>
      <c r="J9" s="223"/>
      <c r="K9" s="221"/>
    </row>
    <row r="10" s="1" customFormat="1" ht="15" customHeight="1">
      <c r="B10" s="224"/>
      <c r="C10" s="223"/>
      <c r="D10" s="223" t="s">
        <v>527</v>
      </c>
      <c r="E10" s="223"/>
      <c r="F10" s="223"/>
      <c r="G10" s="223"/>
      <c r="H10" s="223"/>
      <c r="I10" s="223"/>
      <c r="J10" s="223"/>
      <c r="K10" s="221"/>
    </row>
    <row r="11" s="1" customFormat="1" ht="15" customHeight="1">
      <c r="B11" s="224"/>
      <c r="C11" s="225"/>
      <c r="D11" s="223" t="s">
        <v>528</v>
      </c>
      <c r="E11" s="223"/>
      <c r="F11" s="223"/>
      <c r="G11" s="223"/>
      <c r="H11" s="223"/>
      <c r="I11" s="223"/>
      <c r="J11" s="223"/>
      <c r="K11" s="221"/>
    </row>
    <row r="12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="1" customFormat="1" ht="15" customHeight="1">
      <c r="B13" s="224"/>
      <c r="C13" s="225"/>
      <c r="D13" s="226" t="s">
        <v>529</v>
      </c>
      <c r="E13" s="223"/>
      <c r="F13" s="223"/>
      <c r="G13" s="223"/>
      <c r="H13" s="223"/>
      <c r="I13" s="223"/>
      <c r="J13" s="223"/>
      <c r="K13" s="221"/>
    </row>
    <row r="14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="1" customFormat="1" ht="15" customHeight="1">
      <c r="B15" s="224"/>
      <c r="C15" s="225"/>
      <c r="D15" s="223" t="s">
        <v>530</v>
      </c>
      <c r="E15" s="223"/>
      <c r="F15" s="223"/>
      <c r="G15" s="223"/>
      <c r="H15" s="223"/>
      <c r="I15" s="223"/>
      <c r="J15" s="223"/>
      <c r="K15" s="221"/>
    </row>
    <row r="16" s="1" customFormat="1" ht="15" customHeight="1">
      <c r="B16" s="224"/>
      <c r="C16" s="225"/>
      <c r="D16" s="223" t="s">
        <v>531</v>
      </c>
      <c r="E16" s="223"/>
      <c r="F16" s="223"/>
      <c r="G16" s="223"/>
      <c r="H16" s="223"/>
      <c r="I16" s="223"/>
      <c r="J16" s="223"/>
      <c r="K16" s="221"/>
    </row>
    <row r="17" s="1" customFormat="1" ht="15" customHeight="1">
      <c r="B17" s="224"/>
      <c r="C17" s="225"/>
      <c r="D17" s="223" t="s">
        <v>532</v>
      </c>
      <c r="E17" s="223"/>
      <c r="F17" s="223"/>
      <c r="G17" s="223"/>
      <c r="H17" s="223"/>
      <c r="I17" s="223"/>
      <c r="J17" s="223"/>
      <c r="K17" s="221"/>
    </row>
    <row r="18" s="1" customFormat="1" ht="15" customHeight="1">
      <c r="B18" s="224"/>
      <c r="C18" s="225"/>
      <c r="D18" s="225"/>
      <c r="E18" s="227" t="s">
        <v>89</v>
      </c>
      <c r="F18" s="223" t="s">
        <v>533</v>
      </c>
      <c r="G18" s="223"/>
      <c r="H18" s="223"/>
      <c r="I18" s="223"/>
      <c r="J18" s="223"/>
      <c r="K18" s="221"/>
    </row>
    <row r="19" s="1" customFormat="1" ht="15" customHeight="1">
      <c r="B19" s="224"/>
      <c r="C19" s="225"/>
      <c r="D19" s="225"/>
      <c r="E19" s="227" t="s">
        <v>534</v>
      </c>
      <c r="F19" s="223" t="s">
        <v>535</v>
      </c>
      <c r="G19" s="223"/>
      <c r="H19" s="223"/>
      <c r="I19" s="223"/>
      <c r="J19" s="223"/>
      <c r="K19" s="221"/>
    </row>
    <row r="20" s="1" customFormat="1" ht="15" customHeight="1">
      <c r="B20" s="224"/>
      <c r="C20" s="225"/>
      <c r="D20" s="225"/>
      <c r="E20" s="227" t="s">
        <v>536</v>
      </c>
      <c r="F20" s="223" t="s">
        <v>537</v>
      </c>
      <c r="G20" s="223"/>
      <c r="H20" s="223"/>
      <c r="I20" s="223"/>
      <c r="J20" s="223"/>
      <c r="K20" s="221"/>
    </row>
    <row r="21" s="1" customFormat="1" ht="15" customHeight="1">
      <c r="B21" s="224"/>
      <c r="C21" s="225"/>
      <c r="D21" s="225"/>
      <c r="E21" s="227" t="s">
        <v>538</v>
      </c>
      <c r="F21" s="223" t="s">
        <v>539</v>
      </c>
      <c r="G21" s="223"/>
      <c r="H21" s="223"/>
      <c r="I21" s="223"/>
      <c r="J21" s="223"/>
      <c r="K21" s="221"/>
    </row>
    <row r="22" s="1" customFormat="1" ht="15" customHeight="1">
      <c r="B22" s="224"/>
      <c r="C22" s="225"/>
      <c r="D22" s="225"/>
      <c r="E22" s="227" t="s">
        <v>540</v>
      </c>
      <c r="F22" s="223" t="s">
        <v>541</v>
      </c>
      <c r="G22" s="223"/>
      <c r="H22" s="223"/>
      <c r="I22" s="223"/>
      <c r="J22" s="223"/>
      <c r="K22" s="221"/>
    </row>
    <row r="23" s="1" customFormat="1" ht="15" customHeight="1">
      <c r="B23" s="224"/>
      <c r="C23" s="225"/>
      <c r="D23" s="225"/>
      <c r="E23" s="227" t="s">
        <v>542</v>
      </c>
      <c r="F23" s="223" t="s">
        <v>543</v>
      </c>
      <c r="G23" s="223"/>
      <c r="H23" s="223"/>
      <c r="I23" s="223"/>
      <c r="J23" s="223"/>
      <c r="K23" s="221"/>
    </row>
    <row r="24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="1" customFormat="1" ht="15" customHeight="1">
      <c r="B25" s="224"/>
      <c r="C25" s="223" t="s">
        <v>544</v>
      </c>
      <c r="D25" s="223"/>
      <c r="E25" s="223"/>
      <c r="F25" s="223"/>
      <c r="G25" s="223"/>
      <c r="H25" s="223"/>
      <c r="I25" s="223"/>
      <c r="J25" s="223"/>
      <c r="K25" s="221"/>
    </row>
    <row r="26" s="1" customFormat="1" ht="15" customHeight="1">
      <c r="B26" s="224"/>
      <c r="C26" s="223" t="s">
        <v>545</v>
      </c>
      <c r="D26" s="223"/>
      <c r="E26" s="223"/>
      <c r="F26" s="223"/>
      <c r="G26" s="223"/>
      <c r="H26" s="223"/>
      <c r="I26" s="223"/>
      <c r="J26" s="223"/>
      <c r="K26" s="221"/>
    </row>
    <row r="27" s="1" customFormat="1" ht="15" customHeight="1">
      <c r="B27" s="224"/>
      <c r="C27" s="223"/>
      <c r="D27" s="223" t="s">
        <v>546</v>
      </c>
      <c r="E27" s="223"/>
      <c r="F27" s="223"/>
      <c r="G27" s="223"/>
      <c r="H27" s="223"/>
      <c r="I27" s="223"/>
      <c r="J27" s="223"/>
      <c r="K27" s="221"/>
    </row>
    <row r="28" s="1" customFormat="1" ht="15" customHeight="1">
      <c r="B28" s="224"/>
      <c r="C28" s="225"/>
      <c r="D28" s="223" t="s">
        <v>547</v>
      </c>
      <c r="E28" s="223"/>
      <c r="F28" s="223"/>
      <c r="G28" s="223"/>
      <c r="H28" s="223"/>
      <c r="I28" s="223"/>
      <c r="J28" s="223"/>
      <c r="K28" s="221"/>
    </row>
    <row r="29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="1" customFormat="1" ht="15" customHeight="1">
      <c r="B30" s="224"/>
      <c r="C30" s="225"/>
      <c r="D30" s="223" t="s">
        <v>548</v>
      </c>
      <c r="E30" s="223"/>
      <c r="F30" s="223"/>
      <c r="G30" s="223"/>
      <c r="H30" s="223"/>
      <c r="I30" s="223"/>
      <c r="J30" s="223"/>
      <c r="K30" s="221"/>
    </row>
    <row r="31" s="1" customFormat="1" ht="15" customHeight="1">
      <c r="B31" s="224"/>
      <c r="C31" s="225"/>
      <c r="D31" s="223" t="s">
        <v>549</v>
      </c>
      <c r="E31" s="223"/>
      <c r="F31" s="223"/>
      <c r="G31" s="223"/>
      <c r="H31" s="223"/>
      <c r="I31" s="223"/>
      <c r="J31" s="223"/>
      <c r="K31" s="221"/>
    </row>
    <row r="32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="1" customFormat="1" ht="15" customHeight="1">
      <c r="B33" s="224"/>
      <c r="C33" s="225"/>
      <c r="D33" s="223" t="s">
        <v>550</v>
      </c>
      <c r="E33" s="223"/>
      <c r="F33" s="223"/>
      <c r="G33" s="223"/>
      <c r="H33" s="223"/>
      <c r="I33" s="223"/>
      <c r="J33" s="223"/>
      <c r="K33" s="221"/>
    </row>
    <row r="34" s="1" customFormat="1" ht="15" customHeight="1">
      <c r="B34" s="224"/>
      <c r="C34" s="225"/>
      <c r="D34" s="223" t="s">
        <v>551</v>
      </c>
      <c r="E34" s="223"/>
      <c r="F34" s="223"/>
      <c r="G34" s="223"/>
      <c r="H34" s="223"/>
      <c r="I34" s="223"/>
      <c r="J34" s="223"/>
      <c r="K34" s="221"/>
    </row>
    <row r="35" s="1" customFormat="1" ht="15" customHeight="1">
      <c r="B35" s="224"/>
      <c r="C35" s="225"/>
      <c r="D35" s="223" t="s">
        <v>552</v>
      </c>
      <c r="E35" s="223"/>
      <c r="F35" s="223"/>
      <c r="G35" s="223"/>
      <c r="H35" s="223"/>
      <c r="I35" s="223"/>
      <c r="J35" s="223"/>
      <c r="K35" s="221"/>
    </row>
    <row r="36" s="1" customFormat="1" ht="15" customHeight="1">
      <c r="B36" s="224"/>
      <c r="C36" s="225"/>
      <c r="D36" s="223"/>
      <c r="E36" s="226" t="s">
        <v>115</v>
      </c>
      <c r="F36" s="223"/>
      <c r="G36" s="223" t="s">
        <v>553</v>
      </c>
      <c r="H36" s="223"/>
      <c r="I36" s="223"/>
      <c r="J36" s="223"/>
      <c r="K36" s="221"/>
    </row>
    <row r="37" s="1" customFormat="1" ht="30.75" customHeight="1">
      <c r="B37" s="224"/>
      <c r="C37" s="225"/>
      <c r="D37" s="223"/>
      <c r="E37" s="226" t="s">
        <v>554</v>
      </c>
      <c r="F37" s="223"/>
      <c r="G37" s="223" t="s">
        <v>555</v>
      </c>
      <c r="H37" s="223"/>
      <c r="I37" s="223"/>
      <c r="J37" s="223"/>
      <c r="K37" s="221"/>
    </row>
    <row r="38" s="1" customFormat="1" ht="15" customHeight="1">
      <c r="B38" s="224"/>
      <c r="C38" s="225"/>
      <c r="D38" s="223"/>
      <c r="E38" s="226" t="s">
        <v>63</v>
      </c>
      <c r="F38" s="223"/>
      <c r="G38" s="223" t="s">
        <v>556</v>
      </c>
      <c r="H38" s="223"/>
      <c r="I38" s="223"/>
      <c r="J38" s="223"/>
      <c r="K38" s="221"/>
    </row>
    <row r="39" s="1" customFormat="1" ht="15" customHeight="1">
      <c r="B39" s="224"/>
      <c r="C39" s="225"/>
      <c r="D39" s="223"/>
      <c r="E39" s="226" t="s">
        <v>64</v>
      </c>
      <c r="F39" s="223"/>
      <c r="G39" s="223" t="s">
        <v>557</v>
      </c>
      <c r="H39" s="223"/>
      <c r="I39" s="223"/>
      <c r="J39" s="223"/>
      <c r="K39" s="221"/>
    </row>
    <row r="40" s="1" customFormat="1" ht="15" customHeight="1">
      <c r="B40" s="224"/>
      <c r="C40" s="225"/>
      <c r="D40" s="223"/>
      <c r="E40" s="226" t="s">
        <v>116</v>
      </c>
      <c r="F40" s="223"/>
      <c r="G40" s="223" t="s">
        <v>558</v>
      </c>
      <c r="H40" s="223"/>
      <c r="I40" s="223"/>
      <c r="J40" s="223"/>
      <c r="K40" s="221"/>
    </row>
    <row r="41" s="1" customFormat="1" ht="15" customHeight="1">
      <c r="B41" s="224"/>
      <c r="C41" s="225"/>
      <c r="D41" s="223"/>
      <c r="E41" s="226" t="s">
        <v>117</v>
      </c>
      <c r="F41" s="223"/>
      <c r="G41" s="223" t="s">
        <v>559</v>
      </c>
      <c r="H41" s="223"/>
      <c r="I41" s="223"/>
      <c r="J41" s="223"/>
      <c r="K41" s="221"/>
    </row>
    <row r="42" s="1" customFormat="1" ht="15" customHeight="1">
      <c r="B42" s="224"/>
      <c r="C42" s="225"/>
      <c r="D42" s="223"/>
      <c r="E42" s="226" t="s">
        <v>560</v>
      </c>
      <c r="F42" s="223"/>
      <c r="G42" s="223" t="s">
        <v>561</v>
      </c>
      <c r="H42" s="223"/>
      <c r="I42" s="223"/>
      <c r="J42" s="223"/>
      <c r="K42" s="221"/>
    </row>
    <row r="43" s="1" customFormat="1" ht="15" customHeight="1">
      <c r="B43" s="224"/>
      <c r="C43" s="225"/>
      <c r="D43" s="223"/>
      <c r="E43" s="226"/>
      <c r="F43" s="223"/>
      <c r="G43" s="223" t="s">
        <v>562</v>
      </c>
      <c r="H43" s="223"/>
      <c r="I43" s="223"/>
      <c r="J43" s="223"/>
      <c r="K43" s="221"/>
    </row>
    <row r="44" s="1" customFormat="1" ht="15" customHeight="1">
      <c r="B44" s="224"/>
      <c r="C44" s="225"/>
      <c r="D44" s="223"/>
      <c r="E44" s="226" t="s">
        <v>563</v>
      </c>
      <c r="F44" s="223"/>
      <c r="G44" s="223" t="s">
        <v>564</v>
      </c>
      <c r="H44" s="223"/>
      <c r="I44" s="223"/>
      <c r="J44" s="223"/>
      <c r="K44" s="221"/>
    </row>
    <row r="45" s="1" customFormat="1" ht="15" customHeight="1">
      <c r="B45" s="224"/>
      <c r="C45" s="225"/>
      <c r="D45" s="223"/>
      <c r="E45" s="226" t="s">
        <v>119</v>
      </c>
      <c r="F45" s="223"/>
      <c r="G45" s="223" t="s">
        <v>565</v>
      </c>
      <c r="H45" s="223"/>
      <c r="I45" s="223"/>
      <c r="J45" s="223"/>
      <c r="K45" s="221"/>
    </row>
    <row r="46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="1" customFormat="1" ht="15" customHeight="1">
      <c r="B47" s="224"/>
      <c r="C47" s="225"/>
      <c r="D47" s="223" t="s">
        <v>566</v>
      </c>
      <c r="E47" s="223"/>
      <c r="F47" s="223"/>
      <c r="G47" s="223"/>
      <c r="H47" s="223"/>
      <c r="I47" s="223"/>
      <c r="J47" s="223"/>
      <c r="K47" s="221"/>
    </row>
    <row r="48" s="1" customFormat="1" ht="15" customHeight="1">
      <c r="B48" s="224"/>
      <c r="C48" s="225"/>
      <c r="D48" s="225"/>
      <c r="E48" s="223" t="s">
        <v>567</v>
      </c>
      <c r="F48" s="223"/>
      <c r="G48" s="223"/>
      <c r="H48" s="223"/>
      <c r="I48" s="223"/>
      <c r="J48" s="223"/>
      <c r="K48" s="221"/>
    </row>
    <row r="49" s="1" customFormat="1" ht="15" customHeight="1">
      <c r="B49" s="224"/>
      <c r="C49" s="225"/>
      <c r="D49" s="225"/>
      <c r="E49" s="223" t="s">
        <v>568</v>
      </c>
      <c r="F49" s="223"/>
      <c r="G49" s="223"/>
      <c r="H49" s="223"/>
      <c r="I49" s="223"/>
      <c r="J49" s="223"/>
      <c r="K49" s="221"/>
    </row>
    <row r="50" s="1" customFormat="1" ht="15" customHeight="1">
      <c r="B50" s="224"/>
      <c r="C50" s="225"/>
      <c r="D50" s="225"/>
      <c r="E50" s="223" t="s">
        <v>569</v>
      </c>
      <c r="F50" s="223"/>
      <c r="G50" s="223"/>
      <c r="H50" s="223"/>
      <c r="I50" s="223"/>
      <c r="J50" s="223"/>
      <c r="K50" s="221"/>
    </row>
    <row r="51" s="1" customFormat="1" ht="15" customHeight="1">
      <c r="B51" s="224"/>
      <c r="C51" s="225"/>
      <c r="D51" s="223" t="s">
        <v>570</v>
      </c>
      <c r="E51" s="223"/>
      <c r="F51" s="223"/>
      <c r="G51" s="223"/>
      <c r="H51" s="223"/>
      <c r="I51" s="223"/>
      <c r="J51" s="223"/>
      <c r="K51" s="221"/>
    </row>
    <row r="52" s="1" customFormat="1" ht="25.5" customHeight="1">
      <c r="B52" s="219"/>
      <c r="C52" s="220" t="s">
        <v>571</v>
      </c>
      <c r="D52" s="220"/>
      <c r="E52" s="220"/>
      <c r="F52" s="220"/>
      <c r="G52" s="220"/>
      <c r="H52" s="220"/>
      <c r="I52" s="220"/>
      <c r="J52" s="220"/>
      <c r="K52" s="221"/>
    </row>
    <row r="53" s="1" customFormat="1" ht="5.25" customHeight="1">
      <c r="B53" s="219"/>
      <c r="C53" s="222"/>
      <c r="D53" s="222"/>
      <c r="E53" s="222"/>
      <c r="F53" s="222"/>
      <c r="G53" s="222"/>
      <c r="H53" s="222"/>
      <c r="I53" s="222"/>
      <c r="J53" s="222"/>
      <c r="K53" s="221"/>
    </row>
    <row r="54" s="1" customFormat="1" ht="15" customHeight="1">
      <c r="B54" s="219"/>
      <c r="C54" s="223" t="s">
        <v>572</v>
      </c>
      <c r="D54" s="223"/>
      <c r="E54" s="223"/>
      <c r="F54" s="223"/>
      <c r="G54" s="223"/>
      <c r="H54" s="223"/>
      <c r="I54" s="223"/>
      <c r="J54" s="223"/>
      <c r="K54" s="221"/>
    </row>
    <row r="55" s="1" customFormat="1" ht="15" customHeight="1">
      <c r="B55" s="219"/>
      <c r="C55" s="223" t="s">
        <v>573</v>
      </c>
      <c r="D55" s="223"/>
      <c r="E55" s="223"/>
      <c r="F55" s="223"/>
      <c r="G55" s="223"/>
      <c r="H55" s="223"/>
      <c r="I55" s="223"/>
      <c r="J55" s="223"/>
      <c r="K55" s="221"/>
    </row>
    <row r="56" s="1" customFormat="1" ht="12.75" customHeight="1">
      <c r="B56" s="219"/>
      <c r="C56" s="223"/>
      <c r="D56" s="223"/>
      <c r="E56" s="223"/>
      <c r="F56" s="223"/>
      <c r="G56" s="223"/>
      <c r="H56" s="223"/>
      <c r="I56" s="223"/>
      <c r="J56" s="223"/>
      <c r="K56" s="221"/>
    </row>
    <row r="57" s="1" customFormat="1" ht="15" customHeight="1">
      <c r="B57" s="219"/>
      <c r="C57" s="223" t="s">
        <v>574</v>
      </c>
      <c r="D57" s="223"/>
      <c r="E57" s="223"/>
      <c r="F57" s="223"/>
      <c r="G57" s="223"/>
      <c r="H57" s="223"/>
      <c r="I57" s="223"/>
      <c r="J57" s="223"/>
      <c r="K57" s="221"/>
    </row>
    <row r="58" s="1" customFormat="1" ht="15" customHeight="1">
      <c r="B58" s="219"/>
      <c r="C58" s="225"/>
      <c r="D58" s="223" t="s">
        <v>575</v>
      </c>
      <c r="E58" s="223"/>
      <c r="F58" s="223"/>
      <c r="G58" s="223"/>
      <c r="H58" s="223"/>
      <c r="I58" s="223"/>
      <c r="J58" s="223"/>
      <c r="K58" s="221"/>
    </row>
    <row r="59" s="1" customFormat="1" ht="15" customHeight="1">
      <c r="B59" s="219"/>
      <c r="C59" s="225"/>
      <c r="D59" s="223" t="s">
        <v>576</v>
      </c>
      <c r="E59" s="223"/>
      <c r="F59" s="223"/>
      <c r="G59" s="223"/>
      <c r="H59" s="223"/>
      <c r="I59" s="223"/>
      <c r="J59" s="223"/>
      <c r="K59" s="221"/>
    </row>
    <row r="60" s="1" customFormat="1" ht="15" customHeight="1">
      <c r="B60" s="219"/>
      <c r="C60" s="225"/>
      <c r="D60" s="223" t="s">
        <v>577</v>
      </c>
      <c r="E60" s="223"/>
      <c r="F60" s="223"/>
      <c r="G60" s="223"/>
      <c r="H60" s="223"/>
      <c r="I60" s="223"/>
      <c r="J60" s="223"/>
      <c r="K60" s="221"/>
    </row>
    <row r="61" s="1" customFormat="1" ht="15" customHeight="1">
      <c r="B61" s="219"/>
      <c r="C61" s="225"/>
      <c r="D61" s="223" t="s">
        <v>578</v>
      </c>
      <c r="E61" s="223"/>
      <c r="F61" s="223"/>
      <c r="G61" s="223"/>
      <c r="H61" s="223"/>
      <c r="I61" s="223"/>
      <c r="J61" s="223"/>
      <c r="K61" s="221"/>
    </row>
    <row r="62" s="1" customFormat="1" ht="15" customHeight="1">
      <c r="B62" s="219"/>
      <c r="C62" s="225"/>
      <c r="D62" s="228" t="s">
        <v>579</v>
      </c>
      <c r="E62" s="228"/>
      <c r="F62" s="228"/>
      <c r="G62" s="228"/>
      <c r="H62" s="228"/>
      <c r="I62" s="228"/>
      <c r="J62" s="228"/>
      <c r="K62" s="221"/>
    </row>
    <row r="63" s="1" customFormat="1" ht="15" customHeight="1">
      <c r="B63" s="219"/>
      <c r="C63" s="225"/>
      <c r="D63" s="223" t="s">
        <v>580</v>
      </c>
      <c r="E63" s="223"/>
      <c r="F63" s="223"/>
      <c r="G63" s="223"/>
      <c r="H63" s="223"/>
      <c r="I63" s="223"/>
      <c r="J63" s="223"/>
      <c r="K63" s="221"/>
    </row>
    <row r="64" s="1" customFormat="1" ht="12.75" customHeight="1">
      <c r="B64" s="219"/>
      <c r="C64" s="225"/>
      <c r="D64" s="225"/>
      <c r="E64" s="229"/>
      <c r="F64" s="225"/>
      <c r="G64" s="225"/>
      <c r="H64" s="225"/>
      <c r="I64" s="225"/>
      <c r="J64" s="225"/>
      <c r="K64" s="221"/>
    </row>
    <row r="65" s="1" customFormat="1" ht="15" customHeight="1">
      <c r="B65" s="219"/>
      <c r="C65" s="225"/>
      <c r="D65" s="223" t="s">
        <v>581</v>
      </c>
      <c r="E65" s="223"/>
      <c r="F65" s="223"/>
      <c r="G65" s="223"/>
      <c r="H65" s="223"/>
      <c r="I65" s="223"/>
      <c r="J65" s="223"/>
      <c r="K65" s="221"/>
    </row>
    <row r="66" s="1" customFormat="1" ht="15" customHeight="1">
      <c r="B66" s="219"/>
      <c r="C66" s="225"/>
      <c r="D66" s="228" t="s">
        <v>582</v>
      </c>
      <c r="E66" s="228"/>
      <c r="F66" s="228"/>
      <c r="G66" s="228"/>
      <c r="H66" s="228"/>
      <c r="I66" s="228"/>
      <c r="J66" s="228"/>
      <c r="K66" s="221"/>
    </row>
    <row r="67" s="1" customFormat="1" ht="15" customHeight="1">
      <c r="B67" s="219"/>
      <c r="C67" s="225"/>
      <c r="D67" s="223" t="s">
        <v>583</v>
      </c>
      <c r="E67" s="223"/>
      <c r="F67" s="223"/>
      <c r="G67" s="223"/>
      <c r="H67" s="223"/>
      <c r="I67" s="223"/>
      <c r="J67" s="223"/>
      <c r="K67" s="221"/>
    </row>
    <row r="68" s="1" customFormat="1" ht="15" customHeight="1">
      <c r="B68" s="219"/>
      <c r="C68" s="225"/>
      <c r="D68" s="223" t="s">
        <v>584</v>
      </c>
      <c r="E68" s="223"/>
      <c r="F68" s="223"/>
      <c r="G68" s="223"/>
      <c r="H68" s="223"/>
      <c r="I68" s="223"/>
      <c r="J68" s="223"/>
      <c r="K68" s="221"/>
    </row>
    <row r="69" s="1" customFormat="1" ht="15" customHeight="1">
      <c r="B69" s="219"/>
      <c r="C69" s="225"/>
      <c r="D69" s="223" t="s">
        <v>585</v>
      </c>
      <c r="E69" s="223"/>
      <c r="F69" s="223"/>
      <c r="G69" s="223"/>
      <c r="H69" s="223"/>
      <c r="I69" s="223"/>
      <c r="J69" s="223"/>
      <c r="K69" s="221"/>
    </row>
    <row r="70" s="1" customFormat="1" ht="15" customHeight="1">
      <c r="B70" s="219"/>
      <c r="C70" s="225"/>
      <c r="D70" s="223" t="s">
        <v>586</v>
      </c>
      <c r="E70" s="223"/>
      <c r="F70" s="223"/>
      <c r="G70" s="223"/>
      <c r="H70" s="223"/>
      <c r="I70" s="223"/>
      <c r="J70" s="223"/>
      <c r="K70" s="221"/>
    </row>
    <row r="71" s="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="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="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="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="1" customFormat="1" ht="45" customHeight="1">
      <c r="B75" s="238"/>
      <c r="C75" s="239" t="s">
        <v>587</v>
      </c>
      <c r="D75" s="239"/>
      <c r="E75" s="239"/>
      <c r="F75" s="239"/>
      <c r="G75" s="239"/>
      <c r="H75" s="239"/>
      <c r="I75" s="239"/>
      <c r="J75" s="239"/>
      <c r="K75" s="240"/>
    </row>
    <row r="76" s="1" customFormat="1" ht="17.25" customHeight="1">
      <c r="B76" s="238"/>
      <c r="C76" s="241" t="s">
        <v>588</v>
      </c>
      <c r="D76" s="241"/>
      <c r="E76" s="241"/>
      <c r="F76" s="241" t="s">
        <v>589</v>
      </c>
      <c r="G76" s="242"/>
      <c r="H76" s="241" t="s">
        <v>64</v>
      </c>
      <c r="I76" s="241" t="s">
        <v>67</v>
      </c>
      <c r="J76" s="241" t="s">
        <v>590</v>
      </c>
      <c r="K76" s="240"/>
    </row>
    <row r="77" s="1" customFormat="1" ht="17.25" customHeight="1">
      <c r="B77" s="238"/>
      <c r="C77" s="243" t="s">
        <v>591</v>
      </c>
      <c r="D77" s="243"/>
      <c r="E77" s="243"/>
      <c r="F77" s="244" t="s">
        <v>592</v>
      </c>
      <c r="G77" s="245"/>
      <c r="H77" s="243"/>
      <c r="I77" s="243"/>
      <c r="J77" s="243" t="s">
        <v>593</v>
      </c>
      <c r="K77" s="240"/>
    </row>
    <row r="78" s="1" customFormat="1" ht="5.25" customHeight="1">
      <c r="B78" s="238"/>
      <c r="C78" s="246"/>
      <c r="D78" s="246"/>
      <c r="E78" s="246"/>
      <c r="F78" s="246"/>
      <c r="G78" s="247"/>
      <c r="H78" s="246"/>
      <c r="I78" s="246"/>
      <c r="J78" s="246"/>
      <c r="K78" s="240"/>
    </row>
    <row r="79" s="1" customFormat="1" ht="15" customHeight="1">
      <c r="B79" s="238"/>
      <c r="C79" s="226" t="s">
        <v>63</v>
      </c>
      <c r="D79" s="248"/>
      <c r="E79" s="248"/>
      <c r="F79" s="249" t="s">
        <v>594</v>
      </c>
      <c r="G79" s="250"/>
      <c r="H79" s="226" t="s">
        <v>595</v>
      </c>
      <c r="I79" s="226" t="s">
        <v>596</v>
      </c>
      <c r="J79" s="226">
        <v>20</v>
      </c>
      <c r="K79" s="240"/>
    </row>
    <row r="80" s="1" customFormat="1" ht="15" customHeight="1">
      <c r="B80" s="238"/>
      <c r="C80" s="226" t="s">
        <v>597</v>
      </c>
      <c r="D80" s="226"/>
      <c r="E80" s="226"/>
      <c r="F80" s="249" t="s">
        <v>594</v>
      </c>
      <c r="G80" s="250"/>
      <c r="H80" s="226" t="s">
        <v>598</v>
      </c>
      <c r="I80" s="226" t="s">
        <v>596</v>
      </c>
      <c r="J80" s="226">
        <v>120</v>
      </c>
      <c r="K80" s="240"/>
    </row>
    <row r="81" s="1" customFormat="1" ht="15" customHeight="1">
      <c r="B81" s="251"/>
      <c r="C81" s="226" t="s">
        <v>599</v>
      </c>
      <c r="D81" s="226"/>
      <c r="E81" s="226"/>
      <c r="F81" s="249" t="s">
        <v>600</v>
      </c>
      <c r="G81" s="250"/>
      <c r="H81" s="226" t="s">
        <v>601</v>
      </c>
      <c r="I81" s="226" t="s">
        <v>596</v>
      </c>
      <c r="J81" s="226">
        <v>50</v>
      </c>
      <c r="K81" s="240"/>
    </row>
    <row r="82" s="1" customFormat="1" ht="15" customHeight="1">
      <c r="B82" s="251"/>
      <c r="C82" s="226" t="s">
        <v>602</v>
      </c>
      <c r="D82" s="226"/>
      <c r="E82" s="226"/>
      <c r="F82" s="249" t="s">
        <v>594</v>
      </c>
      <c r="G82" s="250"/>
      <c r="H82" s="226" t="s">
        <v>603</v>
      </c>
      <c r="I82" s="226" t="s">
        <v>604</v>
      </c>
      <c r="J82" s="226"/>
      <c r="K82" s="240"/>
    </row>
    <row r="83" s="1" customFormat="1" ht="15" customHeight="1">
      <c r="B83" s="251"/>
      <c r="C83" s="252" t="s">
        <v>605</v>
      </c>
      <c r="D83" s="252"/>
      <c r="E83" s="252"/>
      <c r="F83" s="253" t="s">
        <v>600</v>
      </c>
      <c r="G83" s="252"/>
      <c r="H83" s="252" t="s">
        <v>606</v>
      </c>
      <c r="I83" s="252" t="s">
        <v>596</v>
      </c>
      <c r="J83" s="252">
        <v>15</v>
      </c>
      <c r="K83" s="240"/>
    </row>
    <row r="84" s="1" customFormat="1" ht="15" customHeight="1">
      <c r="B84" s="251"/>
      <c r="C84" s="252" t="s">
        <v>607</v>
      </c>
      <c r="D84" s="252"/>
      <c r="E84" s="252"/>
      <c r="F84" s="253" t="s">
        <v>600</v>
      </c>
      <c r="G84" s="252"/>
      <c r="H84" s="252" t="s">
        <v>608</v>
      </c>
      <c r="I84" s="252" t="s">
        <v>596</v>
      </c>
      <c r="J84" s="252">
        <v>15</v>
      </c>
      <c r="K84" s="240"/>
    </row>
    <row r="85" s="1" customFormat="1" ht="15" customHeight="1">
      <c r="B85" s="251"/>
      <c r="C85" s="252" t="s">
        <v>609</v>
      </c>
      <c r="D85" s="252"/>
      <c r="E85" s="252"/>
      <c r="F85" s="253" t="s">
        <v>600</v>
      </c>
      <c r="G85" s="252"/>
      <c r="H85" s="252" t="s">
        <v>610</v>
      </c>
      <c r="I85" s="252" t="s">
        <v>596</v>
      </c>
      <c r="J85" s="252">
        <v>20</v>
      </c>
      <c r="K85" s="240"/>
    </row>
    <row r="86" s="1" customFormat="1" ht="15" customHeight="1">
      <c r="B86" s="251"/>
      <c r="C86" s="252" t="s">
        <v>611</v>
      </c>
      <c r="D86" s="252"/>
      <c r="E86" s="252"/>
      <c r="F86" s="253" t="s">
        <v>600</v>
      </c>
      <c r="G86" s="252"/>
      <c r="H86" s="252" t="s">
        <v>612</v>
      </c>
      <c r="I86" s="252" t="s">
        <v>596</v>
      </c>
      <c r="J86" s="252">
        <v>20</v>
      </c>
      <c r="K86" s="240"/>
    </row>
    <row r="87" s="1" customFormat="1" ht="15" customHeight="1">
      <c r="B87" s="251"/>
      <c r="C87" s="226" t="s">
        <v>613</v>
      </c>
      <c r="D87" s="226"/>
      <c r="E87" s="226"/>
      <c r="F87" s="249" t="s">
        <v>600</v>
      </c>
      <c r="G87" s="250"/>
      <c r="H87" s="226" t="s">
        <v>614</v>
      </c>
      <c r="I87" s="226" t="s">
        <v>596</v>
      </c>
      <c r="J87" s="226">
        <v>50</v>
      </c>
      <c r="K87" s="240"/>
    </row>
    <row r="88" s="1" customFormat="1" ht="15" customHeight="1">
      <c r="B88" s="251"/>
      <c r="C88" s="226" t="s">
        <v>615</v>
      </c>
      <c r="D88" s="226"/>
      <c r="E88" s="226"/>
      <c r="F88" s="249" t="s">
        <v>600</v>
      </c>
      <c r="G88" s="250"/>
      <c r="H88" s="226" t="s">
        <v>616</v>
      </c>
      <c r="I88" s="226" t="s">
        <v>596</v>
      </c>
      <c r="J88" s="226">
        <v>20</v>
      </c>
      <c r="K88" s="240"/>
    </row>
    <row r="89" s="1" customFormat="1" ht="15" customHeight="1">
      <c r="B89" s="251"/>
      <c r="C89" s="226" t="s">
        <v>617</v>
      </c>
      <c r="D89" s="226"/>
      <c r="E89" s="226"/>
      <c r="F89" s="249" t="s">
        <v>600</v>
      </c>
      <c r="G89" s="250"/>
      <c r="H89" s="226" t="s">
        <v>618</v>
      </c>
      <c r="I89" s="226" t="s">
        <v>596</v>
      </c>
      <c r="J89" s="226">
        <v>20</v>
      </c>
      <c r="K89" s="240"/>
    </row>
    <row r="90" s="1" customFormat="1" ht="15" customHeight="1">
      <c r="B90" s="251"/>
      <c r="C90" s="226" t="s">
        <v>619</v>
      </c>
      <c r="D90" s="226"/>
      <c r="E90" s="226"/>
      <c r="F90" s="249" t="s">
        <v>600</v>
      </c>
      <c r="G90" s="250"/>
      <c r="H90" s="226" t="s">
        <v>620</v>
      </c>
      <c r="I90" s="226" t="s">
        <v>596</v>
      </c>
      <c r="J90" s="226">
        <v>50</v>
      </c>
      <c r="K90" s="240"/>
    </row>
    <row r="91" s="1" customFormat="1" ht="15" customHeight="1">
      <c r="B91" s="251"/>
      <c r="C91" s="226" t="s">
        <v>621</v>
      </c>
      <c r="D91" s="226"/>
      <c r="E91" s="226"/>
      <c r="F91" s="249" t="s">
        <v>600</v>
      </c>
      <c r="G91" s="250"/>
      <c r="H91" s="226" t="s">
        <v>621</v>
      </c>
      <c r="I91" s="226" t="s">
        <v>596</v>
      </c>
      <c r="J91" s="226">
        <v>50</v>
      </c>
      <c r="K91" s="240"/>
    </row>
    <row r="92" s="1" customFormat="1" ht="15" customHeight="1">
      <c r="B92" s="251"/>
      <c r="C92" s="226" t="s">
        <v>622</v>
      </c>
      <c r="D92" s="226"/>
      <c r="E92" s="226"/>
      <c r="F92" s="249" t="s">
        <v>600</v>
      </c>
      <c r="G92" s="250"/>
      <c r="H92" s="226" t="s">
        <v>623</v>
      </c>
      <c r="I92" s="226" t="s">
        <v>596</v>
      </c>
      <c r="J92" s="226">
        <v>255</v>
      </c>
      <c r="K92" s="240"/>
    </row>
    <row r="93" s="1" customFormat="1" ht="15" customHeight="1">
      <c r="B93" s="251"/>
      <c r="C93" s="226" t="s">
        <v>624</v>
      </c>
      <c r="D93" s="226"/>
      <c r="E93" s="226"/>
      <c r="F93" s="249" t="s">
        <v>594</v>
      </c>
      <c r="G93" s="250"/>
      <c r="H93" s="226" t="s">
        <v>625</v>
      </c>
      <c r="I93" s="226" t="s">
        <v>626</v>
      </c>
      <c r="J93" s="226"/>
      <c r="K93" s="240"/>
    </row>
    <row r="94" s="1" customFormat="1" ht="15" customHeight="1">
      <c r="B94" s="251"/>
      <c r="C94" s="226" t="s">
        <v>627</v>
      </c>
      <c r="D94" s="226"/>
      <c r="E94" s="226"/>
      <c r="F94" s="249" t="s">
        <v>594</v>
      </c>
      <c r="G94" s="250"/>
      <c r="H94" s="226" t="s">
        <v>628</v>
      </c>
      <c r="I94" s="226" t="s">
        <v>629</v>
      </c>
      <c r="J94" s="226"/>
      <c r="K94" s="240"/>
    </row>
    <row r="95" s="1" customFormat="1" ht="15" customHeight="1">
      <c r="B95" s="251"/>
      <c r="C95" s="226" t="s">
        <v>630</v>
      </c>
      <c r="D95" s="226"/>
      <c r="E95" s="226"/>
      <c r="F95" s="249" t="s">
        <v>594</v>
      </c>
      <c r="G95" s="250"/>
      <c r="H95" s="226" t="s">
        <v>630</v>
      </c>
      <c r="I95" s="226" t="s">
        <v>629</v>
      </c>
      <c r="J95" s="226"/>
      <c r="K95" s="240"/>
    </row>
    <row r="96" s="1" customFormat="1" ht="15" customHeight="1">
      <c r="B96" s="251"/>
      <c r="C96" s="226" t="s">
        <v>48</v>
      </c>
      <c r="D96" s="226"/>
      <c r="E96" s="226"/>
      <c r="F96" s="249" t="s">
        <v>594</v>
      </c>
      <c r="G96" s="250"/>
      <c r="H96" s="226" t="s">
        <v>631</v>
      </c>
      <c r="I96" s="226" t="s">
        <v>629</v>
      </c>
      <c r="J96" s="226"/>
      <c r="K96" s="240"/>
    </row>
    <row r="97" s="1" customFormat="1" ht="15" customHeight="1">
      <c r="B97" s="251"/>
      <c r="C97" s="226" t="s">
        <v>58</v>
      </c>
      <c r="D97" s="226"/>
      <c r="E97" s="226"/>
      <c r="F97" s="249" t="s">
        <v>594</v>
      </c>
      <c r="G97" s="250"/>
      <c r="H97" s="226" t="s">
        <v>632</v>
      </c>
      <c r="I97" s="226" t="s">
        <v>629</v>
      </c>
      <c r="J97" s="226"/>
      <c r="K97" s="240"/>
    </row>
    <row r="98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="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="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="1" customFormat="1" ht="45" customHeight="1">
      <c r="B102" s="238"/>
      <c r="C102" s="239" t="s">
        <v>633</v>
      </c>
      <c r="D102" s="239"/>
      <c r="E102" s="239"/>
      <c r="F102" s="239"/>
      <c r="G102" s="239"/>
      <c r="H102" s="239"/>
      <c r="I102" s="239"/>
      <c r="J102" s="239"/>
      <c r="K102" s="240"/>
    </row>
    <row r="103" s="1" customFormat="1" ht="17.25" customHeight="1">
      <c r="B103" s="238"/>
      <c r="C103" s="241" t="s">
        <v>588</v>
      </c>
      <c r="D103" s="241"/>
      <c r="E103" s="241"/>
      <c r="F103" s="241" t="s">
        <v>589</v>
      </c>
      <c r="G103" s="242"/>
      <c r="H103" s="241" t="s">
        <v>64</v>
      </c>
      <c r="I103" s="241" t="s">
        <v>67</v>
      </c>
      <c r="J103" s="241" t="s">
        <v>590</v>
      </c>
      <c r="K103" s="240"/>
    </row>
    <row r="104" s="1" customFormat="1" ht="17.25" customHeight="1">
      <c r="B104" s="238"/>
      <c r="C104" s="243" t="s">
        <v>591</v>
      </c>
      <c r="D104" s="243"/>
      <c r="E104" s="243"/>
      <c r="F104" s="244" t="s">
        <v>592</v>
      </c>
      <c r="G104" s="245"/>
      <c r="H104" s="243"/>
      <c r="I104" s="243"/>
      <c r="J104" s="243" t="s">
        <v>593</v>
      </c>
      <c r="K104" s="240"/>
    </row>
    <row r="105" s="1" customFormat="1" ht="5.25" customHeight="1">
      <c r="B105" s="238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="1" customFormat="1" ht="15" customHeight="1">
      <c r="B106" s="238"/>
      <c r="C106" s="226" t="s">
        <v>63</v>
      </c>
      <c r="D106" s="248"/>
      <c r="E106" s="248"/>
      <c r="F106" s="249" t="s">
        <v>594</v>
      </c>
      <c r="G106" s="226"/>
      <c r="H106" s="226" t="s">
        <v>634</v>
      </c>
      <c r="I106" s="226" t="s">
        <v>596</v>
      </c>
      <c r="J106" s="226">
        <v>20</v>
      </c>
      <c r="K106" s="240"/>
    </row>
    <row r="107" s="1" customFormat="1" ht="15" customHeight="1">
      <c r="B107" s="238"/>
      <c r="C107" s="226" t="s">
        <v>597</v>
      </c>
      <c r="D107" s="226"/>
      <c r="E107" s="226"/>
      <c r="F107" s="249" t="s">
        <v>594</v>
      </c>
      <c r="G107" s="226"/>
      <c r="H107" s="226" t="s">
        <v>634</v>
      </c>
      <c r="I107" s="226" t="s">
        <v>596</v>
      </c>
      <c r="J107" s="226">
        <v>120</v>
      </c>
      <c r="K107" s="240"/>
    </row>
    <row r="108" s="1" customFormat="1" ht="15" customHeight="1">
      <c r="B108" s="251"/>
      <c r="C108" s="226" t="s">
        <v>599</v>
      </c>
      <c r="D108" s="226"/>
      <c r="E108" s="226"/>
      <c r="F108" s="249" t="s">
        <v>600</v>
      </c>
      <c r="G108" s="226"/>
      <c r="H108" s="226" t="s">
        <v>634</v>
      </c>
      <c r="I108" s="226" t="s">
        <v>596</v>
      </c>
      <c r="J108" s="226">
        <v>50</v>
      </c>
      <c r="K108" s="240"/>
    </row>
    <row r="109" s="1" customFormat="1" ht="15" customHeight="1">
      <c r="B109" s="251"/>
      <c r="C109" s="226" t="s">
        <v>602</v>
      </c>
      <c r="D109" s="226"/>
      <c r="E109" s="226"/>
      <c r="F109" s="249" t="s">
        <v>594</v>
      </c>
      <c r="G109" s="226"/>
      <c r="H109" s="226" t="s">
        <v>634</v>
      </c>
      <c r="I109" s="226" t="s">
        <v>604</v>
      </c>
      <c r="J109" s="226"/>
      <c r="K109" s="240"/>
    </row>
    <row r="110" s="1" customFormat="1" ht="15" customHeight="1">
      <c r="B110" s="251"/>
      <c r="C110" s="226" t="s">
        <v>613</v>
      </c>
      <c r="D110" s="226"/>
      <c r="E110" s="226"/>
      <c r="F110" s="249" t="s">
        <v>600</v>
      </c>
      <c r="G110" s="226"/>
      <c r="H110" s="226" t="s">
        <v>634</v>
      </c>
      <c r="I110" s="226" t="s">
        <v>596</v>
      </c>
      <c r="J110" s="226">
        <v>50</v>
      </c>
      <c r="K110" s="240"/>
    </row>
    <row r="111" s="1" customFormat="1" ht="15" customHeight="1">
      <c r="B111" s="251"/>
      <c r="C111" s="226" t="s">
        <v>621</v>
      </c>
      <c r="D111" s="226"/>
      <c r="E111" s="226"/>
      <c r="F111" s="249" t="s">
        <v>600</v>
      </c>
      <c r="G111" s="226"/>
      <c r="H111" s="226" t="s">
        <v>634</v>
      </c>
      <c r="I111" s="226" t="s">
        <v>596</v>
      </c>
      <c r="J111" s="226">
        <v>50</v>
      </c>
      <c r="K111" s="240"/>
    </row>
    <row r="112" s="1" customFormat="1" ht="15" customHeight="1">
      <c r="B112" s="251"/>
      <c r="C112" s="226" t="s">
        <v>619</v>
      </c>
      <c r="D112" s="226"/>
      <c r="E112" s="226"/>
      <c r="F112" s="249" t="s">
        <v>600</v>
      </c>
      <c r="G112" s="226"/>
      <c r="H112" s="226" t="s">
        <v>634</v>
      </c>
      <c r="I112" s="226" t="s">
        <v>596</v>
      </c>
      <c r="J112" s="226">
        <v>50</v>
      </c>
      <c r="K112" s="240"/>
    </row>
    <row r="113" s="1" customFormat="1" ht="15" customHeight="1">
      <c r="B113" s="251"/>
      <c r="C113" s="226" t="s">
        <v>63</v>
      </c>
      <c r="D113" s="226"/>
      <c r="E113" s="226"/>
      <c r="F113" s="249" t="s">
        <v>594</v>
      </c>
      <c r="G113" s="226"/>
      <c r="H113" s="226" t="s">
        <v>635</v>
      </c>
      <c r="I113" s="226" t="s">
        <v>596</v>
      </c>
      <c r="J113" s="226">
        <v>20</v>
      </c>
      <c r="K113" s="240"/>
    </row>
    <row r="114" s="1" customFormat="1" ht="15" customHeight="1">
      <c r="B114" s="251"/>
      <c r="C114" s="226" t="s">
        <v>636</v>
      </c>
      <c r="D114" s="226"/>
      <c r="E114" s="226"/>
      <c r="F114" s="249" t="s">
        <v>594</v>
      </c>
      <c r="G114" s="226"/>
      <c r="H114" s="226" t="s">
        <v>637</v>
      </c>
      <c r="I114" s="226" t="s">
        <v>596</v>
      </c>
      <c r="J114" s="226">
        <v>120</v>
      </c>
      <c r="K114" s="240"/>
    </row>
    <row r="115" s="1" customFormat="1" ht="15" customHeight="1">
      <c r="B115" s="251"/>
      <c r="C115" s="226" t="s">
        <v>48</v>
      </c>
      <c r="D115" s="226"/>
      <c r="E115" s="226"/>
      <c r="F115" s="249" t="s">
        <v>594</v>
      </c>
      <c r="G115" s="226"/>
      <c r="H115" s="226" t="s">
        <v>638</v>
      </c>
      <c r="I115" s="226" t="s">
        <v>629</v>
      </c>
      <c r="J115" s="226"/>
      <c r="K115" s="240"/>
    </row>
    <row r="116" s="1" customFormat="1" ht="15" customHeight="1">
      <c r="B116" s="251"/>
      <c r="C116" s="226" t="s">
        <v>58</v>
      </c>
      <c r="D116" s="226"/>
      <c r="E116" s="226"/>
      <c r="F116" s="249" t="s">
        <v>594</v>
      </c>
      <c r="G116" s="226"/>
      <c r="H116" s="226" t="s">
        <v>639</v>
      </c>
      <c r="I116" s="226" t="s">
        <v>629</v>
      </c>
      <c r="J116" s="226"/>
      <c r="K116" s="240"/>
    </row>
    <row r="117" s="1" customFormat="1" ht="15" customHeight="1">
      <c r="B117" s="251"/>
      <c r="C117" s="226" t="s">
        <v>67</v>
      </c>
      <c r="D117" s="226"/>
      <c r="E117" s="226"/>
      <c r="F117" s="249" t="s">
        <v>594</v>
      </c>
      <c r="G117" s="226"/>
      <c r="H117" s="226" t="s">
        <v>640</v>
      </c>
      <c r="I117" s="226" t="s">
        <v>641</v>
      </c>
      <c r="J117" s="226"/>
      <c r="K117" s="240"/>
    </row>
    <row r="118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="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="1" customFormat="1" ht="45" customHeight="1">
      <c r="B122" s="267"/>
      <c r="C122" s="217" t="s">
        <v>642</v>
      </c>
      <c r="D122" s="217"/>
      <c r="E122" s="217"/>
      <c r="F122" s="217"/>
      <c r="G122" s="217"/>
      <c r="H122" s="217"/>
      <c r="I122" s="217"/>
      <c r="J122" s="217"/>
      <c r="K122" s="268"/>
    </row>
    <row r="123" s="1" customFormat="1" ht="17.25" customHeight="1">
      <c r="B123" s="269"/>
      <c r="C123" s="241" t="s">
        <v>588</v>
      </c>
      <c r="D123" s="241"/>
      <c r="E123" s="241"/>
      <c r="F123" s="241" t="s">
        <v>589</v>
      </c>
      <c r="G123" s="242"/>
      <c r="H123" s="241" t="s">
        <v>64</v>
      </c>
      <c r="I123" s="241" t="s">
        <v>67</v>
      </c>
      <c r="J123" s="241" t="s">
        <v>590</v>
      </c>
      <c r="K123" s="270"/>
    </row>
    <row r="124" s="1" customFormat="1" ht="17.25" customHeight="1">
      <c r="B124" s="269"/>
      <c r="C124" s="243" t="s">
        <v>591</v>
      </c>
      <c r="D124" s="243"/>
      <c r="E124" s="243"/>
      <c r="F124" s="244" t="s">
        <v>592</v>
      </c>
      <c r="G124" s="245"/>
      <c r="H124" s="243"/>
      <c r="I124" s="243"/>
      <c r="J124" s="243" t="s">
        <v>593</v>
      </c>
      <c r="K124" s="270"/>
    </row>
    <row r="125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="1" customFormat="1" ht="15" customHeight="1">
      <c r="B126" s="271"/>
      <c r="C126" s="226" t="s">
        <v>597</v>
      </c>
      <c r="D126" s="248"/>
      <c r="E126" s="248"/>
      <c r="F126" s="249" t="s">
        <v>594</v>
      </c>
      <c r="G126" s="226"/>
      <c r="H126" s="226" t="s">
        <v>634</v>
      </c>
      <c r="I126" s="226" t="s">
        <v>596</v>
      </c>
      <c r="J126" s="226">
        <v>120</v>
      </c>
      <c r="K126" s="274"/>
    </row>
    <row r="127" s="1" customFormat="1" ht="15" customHeight="1">
      <c r="B127" s="271"/>
      <c r="C127" s="226" t="s">
        <v>643</v>
      </c>
      <c r="D127" s="226"/>
      <c r="E127" s="226"/>
      <c r="F127" s="249" t="s">
        <v>594</v>
      </c>
      <c r="G127" s="226"/>
      <c r="H127" s="226" t="s">
        <v>644</v>
      </c>
      <c r="I127" s="226" t="s">
        <v>596</v>
      </c>
      <c r="J127" s="226" t="s">
        <v>645</v>
      </c>
      <c r="K127" s="274"/>
    </row>
    <row r="128" s="1" customFormat="1" ht="15" customHeight="1">
      <c r="B128" s="271"/>
      <c r="C128" s="226" t="s">
        <v>542</v>
      </c>
      <c r="D128" s="226"/>
      <c r="E128" s="226"/>
      <c r="F128" s="249" t="s">
        <v>594</v>
      </c>
      <c r="G128" s="226"/>
      <c r="H128" s="226" t="s">
        <v>646</v>
      </c>
      <c r="I128" s="226" t="s">
        <v>596</v>
      </c>
      <c r="J128" s="226" t="s">
        <v>645</v>
      </c>
      <c r="K128" s="274"/>
    </row>
    <row r="129" s="1" customFormat="1" ht="15" customHeight="1">
      <c r="B129" s="271"/>
      <c r="C129" s="226" t="s">
        <v>605</v>
      </c>
      <c r="D129" s="226"/>
      <c r="E129" s="226"/>
      <c r="F129" s="249" t="s">
        <v>600</v>
      </c>
      <c r="G129" s="226"/>
      <c r="H129" s="226" t="s">
        <v>606</v>
      </c>
      <c r="I129" s="226" t="s">
        <v>596</v>
      </c>
      <c r="J129" s="226">
        <v>15</v>
      </c>
      <c r="K129" s="274"/>
    </row>
    <row r="130" s="1" customFormat="1" ht="15" customHeight="1">
      <c r="B130" s="271"/>
      <c r="C130" s="252" t="s">
        <v>607</v>
      </c>
      <c r="D130" s="252"/>
      <c r="E130" s="252"/>
      <c r="F130" s="253" t="s">
        <v>600</v>
      </c>
      <c r="G130" s="252"/>
      <c r="H130" s="252" t="s">
        <v>608</v>
      </c>
      <c r="I130" s="252" t="s">
        <v>596</v>
      </c>
      <c r="J130" s="252">
        <v>15</v>
      </c>
      <c r="K130" s="274"/>
    </row>
    <row r="131" s="1" customFormat="1" ht="15" customHeight="1">
      <c r="B131" s="271"/>
      <c r="C131" s="252" t="s">
        <v>609</v>
      </c>
      <c r="D131" s="252"/>
      <c r="E131" s="252"/>
      <c r="F131" s="253" t="s">
        <v>600</v>
      </c>
      <c r="G131" s="252"/>
      <c r="H131" s="252" t="s">
        <v>610</v>
      </c>
      <c r="I131" s="252" t="s">
        <v>596</v>
      </c>
      <c r="J131" s="252">
        <v>20</v>
      </c>
      <c r="K131" s="274"/>
    </row>
    <row r="132" s="1" customFormat="1" ht="15" customHeight="1">
      <c r="B132" s="271"/>
      <c r="C132" s="252" t="s">
        <v>611</v>
      </c>
      <c r="D132" s="252"/>
      <c r="E132" s="252"/>
      <c r="F132" s="253" t="s">
        <v>600</v>
      </c>
      <c r="G132" s="252"/>
      <c r="H132" s="252" t="s">
        <v>612</v>
      </c>
      <c r="I132" s="252" t="s">
        <v>596</v>
      </c>
      <c r="J132" s="252">
        <v>20</v>
      </c>
      <c r="K132" s="274"/>
    </row>
    <row r="133" s="1" customFormat="1" ht="15" customHeight="1">
      <c r="B133" s="271"/>
      <c r="C133" s="226" t="s">
        <v>599</v>
      </c>
      <c r="D133" s="226"/>
      <c r="E133" s="226"/>
      <c r="F133" s="249" t="s">
        <v>600</v>
      </c>
      <c r="G133" s="226"/>
      <c r="H133" s="226" t="s">
        <v>634</v>
      </c>
      <c r="I133" s="226" t="s">
        <v>596</v>
      </c>
      <c r="J133" s="226">
        <v>50</v>
      </c>
      <c r="K133" s="274"/>
    </row>
    <row r="134" s="1" customFormat="1" ht="15" customHeight="1">
      <c r="B134" s="271"/>
      <c r="C134" s="226" t="s">
        <v>613</v>
      </c>
      <c r="D134" s="226"/>
      <c r="E134" s="226"/>
      <c r="F134" s="249" t="s">
        <v>600</v>
      </c>
      <c r="G134" s="226"/>
      <c r="H134" s="226" t="s">
        <v>634</v>
      </c>
      <c r="I134" s="226" t="s">
        <v>596</v>
      </c>
      <c r="J134" s="226">
        <v>50</v>
      </c>
      <c r="K134" s="274"/>
    </row>
    <row r="135" s="1" customFormat="1" ht="15" customHeight="1">
      <c r="B135" s="271"/>
      <c r="C135" s="226" t="s">
        <v>619</v>
      </c>
      <c r="D135" s="226"/>
      <c r="E135" s="226"/>
      <c r="F135" s="249" t="s">
        <v>600</v>
      </c>
      <c r="G135" s="226"/>
      <c r="H135" s="226" t="s">
        <v>634</v>
      </c>
      <c r="I135" s="226" t="s">
        <v>596</v>
      </c>
      <c r="J135" s="226">
        <v>50</v>
      </c>
      <c r="K135" s="274"/>
    </row>
    <row r="136" s="1" customFormat="1" ht="15" customHeight="1">
      <c r="B136" s="271"/>
      <c r="C136" s="226" t="s">
        <v>621</v>
      </c>
      <c r="D136" s="226"/>
      <c r="E136" s="226"/>
      <c r="F136" s="249" t="s">
        <v>600</v>
      </c>
      <c r="G136" s="226"/>
      <c r="H136" s="226" t="s">
        <v>634</v>
      </c>
      <c r="I136" s="226" t="s">
        <v>596</v>
      </c>
      <c r="J136" s="226">
        <v>50</v>
      </c>
      <c r="K136" s="274"/>
    </row>
    <row r="137" s="1" customFormat="1" ht="15" customHeight="1">
      <c r="B137" s="271"/>
      <c r="C137" s="226" t="s">
        <v>622</v>
      </c>
      <c r="D137" s="226"/>
      <c r="E137" s="226"/>
      <c r="F137" s="249" t="s">
        <v>600</v>
      </c>
      <c r="G137" s="226"/>
      <c r="H137" s="226" t="s">
        <v>647</v>
      </c>
      <c r="I137" s="226" t="s">
        <v>596</v>
      </c>
      <c r="J137" s="226">
        <v>255</v>
      </c>
      <c r="K137" s="274"/>
    </row>
    <row r="138" s="1" customFormat="1" ht="15" customHeight="1">
      <c r="B138" s="271"/>
      <c r="C138" s="226" t="s">
        <v>624</v>
      </c>
      <c r="D138" s="226"/>
      <c r="E138" s="226"/>
      <c r="F138" s="249" t="s">
        <v>594</v>
      </c>
      <c r="G138" s="226"/>
      <c r="H138" s="226" t="s">
        <v>648</v>
      </c>
      <c r="I138" s="226" t="s">
        <v>626</v>
      </c>
      <c r="J138" s="226"/>
      <c r="K138" s="274"/>
    </row>
    <row r="139" s="1" customFormat="1" ht="15" customHeight="1">
      <c r="B139" s="271"/>
      <c r="C139" s="226" t="s">
        <v>627</v>
      </c>
      <c r="D139" s="226"/>
      <c r="E139" s="226"/>
      <c r="F139" s="249" t="s">
        <v>594</v>
      </c>
      <c r="G139" s="226"/>
      <c r="H139" s="226" t="s">
        <v>649</v>
      </c>
      <c r="I139" s="226" t="s">
        <v>629</v>
      </c>
      <c r="J139" s="226"/>
      <c r="K139" s="274"/>
    </row>
    <row r="140" s="1" customFormat="1" ht="15" customHeight="1">
      <c r="B140" s="271"/>
      <c r="C140" s="226" t="s">
        <v>630</v>
      </c>
      <c r="D140" s="226"/>
      <c r="E140" s="226"/>
      <c r="F140" s="249" t="s">
        <v>594</v>
      </c>
      <c r="G140" s="226"/>
      <c r="H140" s="226" t="s">
        <v>630</v>
      </c>
      <c r="I140" s="226" t="s">
        <v>629</v>
      </c>
      <c r="J140" s="226"/>
      <c r="K140" s="274"/>
    </row>
    <row r="141" s="1" customFormat="1" ht="15" customHeight="1">
      <c r="B141" s="271"/>
      <c r="C141" s="226" t="s">
        <v>48</v>
      </c>
      <c r="D141" s="226"/>
      <c r="E141" s="226"/>
      <c r="F141" s="249" t="s">
        <v>594</v>
      </c>
      <c r="G141" s="226"/>
      <c r="H141" s="226" t="s">
        <v>650</v>
      </c>
      <c r="I141" s="226" t="s">
        <v>629</v>
      </c>
      <c r="J141" s="226"/>
      <c r="K141" s="274"/>
    </row>
    <row r="142" s="1" customFormat="1" ht="15" customHeight="1">
      <c r="B142" s="271"/>
      <c r="C142" s="226" t="s">
        <v>651</v>
      </c>
      <c r="D142" s="226"/>
      <c r="E142" s="226"/>
      <c r="F142" s="249" t="s">
        <v>594</v>
      </c>
      <c r="G142" s="226"/>
      <c r="H142" s="226" t="s">
        <v>652</v>
      </c>
      <c r="I142" s="226" t="s">
        <v>629</v>
      </c>
      <c r="J142" s="226"/>
      <c r="K142" s="274"/>
    </row>
    <row r="143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="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="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="1" customFormat="1" ht="45" customHeight="1">
      <c r="B147" s="238"/>
      <c r="C147" s="239" t="s">
        <v>653</v>
      </c>
      <c r="D147" s="239"/>
      <c r="E147" s="239"/>
      <c r="F147" s="239"/>
      <c r="G147" s="239"/>
      <c r="H147" s="239"/>
      <c r="I147" s="239"/>
      <c r="J147" s="239"/>
      <c r="K147" s="240"/>
    </row>
    <row r="148" s="1" customFormat="1" ht="17.25" customHeight="1">
      <c r="B148" s="238"/>
      <c r="C148" s="241" t="s">
        <v>588</v>
      </c>
      <c r="D148" s="241"/>
      <c r="E148" s="241"/>
      <c r="F148" s="241" t="s">
        <v>589</v>
      </c>
      <c r="G148" s="242"/>
      <c r="H148" s="241" t="s">
        <v>64</v>
      </c>
      <c r="I148" s="241" t="s">
        <v>67</v>
      </c>
      <c r="J148" s="241" t="s">
        <v>590</v>
      </c>
      <c r="K148" s="240"/>
    </row>
    <row r="149" s="1" customFormat="1" ht="17.25" customHeight="1">
      <c r="B149" s="238"/>
      <c r="C149" s="243" t="s">
        <v>591</v>
      </c>
      <c r="D149" s="243"/>
      <c r="E149" s="243"/>
      <c r="F149" s="244" t="s">
        <v>592</v>
      </c>
      <c r="G149" s="245"/>
      <c r="H149" s="243"/>
      <c r="I149" s="243"/>
      <c r="J149" s="243" t="s">
        <v>593</v>
      </c>
      <c r="K149" s="240"/>
    </row>
    <row r="150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="1" customFormat="1" ht="15" customHeight="1">
      <c r="B151" s="251"/>
      <c r="C151" s="278" t="s">
        <v>597</v>
      </c>
      <c r="D151" s="226"/>
      <c r="E151" s="226"/>
      <c r="F151" s="279" t="s">
        <v>594</v>
      </c>
      <c r="G151" s="226"/>
      <c r="H151" s="278" t="s">
        <v>634</v>
      </c>
      <c r="I151" s="278" t="s">
        <v>596</v>
      </c>
      <c r="J151" s="278">
        <v>120</v>
      </c>
      <c r="K151" s="274"/>
    </row>
    <row r="152" s="1" customFormat="1" ht="15" customHeight="1">
      <c r="B152" s="251"/>
      <c r="C152" s="278" t="s">
        <v>643</v>
      </c>
      <c r="D152" s="226"/>
      <c r="E152" s="226"/>
      <c r="F152" s="279" t="s">
        <v>594</v>
      </c>
      <c r="G152" s="226"/>
      <c r="H152" s="278" t="s">
        <v>654</v>
      </c>
      <c r="I152" s="278" t="s">
        <v>596</v>
      </c>
      <c r="J152" s="278" t="s">
        <v>645</v>
      </c>
      <c r="K152" s="274"/>
    </row>
    <row r="153" s="1" customFormat="1" ht="15" customHeight="1">
      <c r="B153" s="251"/>
      <c r="C153" s="278" t="s">
        <v>542</v>
      </c>
      <c r="D153" s="226"/>
      <c r="E153" s="226"/>
      <c r="F153" s="279" t="s">
        <v>594</v>
      </c>
      <c r="G153" s="226"/>
      <c r="H153" s="278" t="s">
        <v>655</v>
      </c>
      <c r="I153" s="278" t="s">
        <v>596</v>
      </c>
      <c r="J153" s="278" t="s">
        <v>645</v>
      </c>
      <c r="K153" s="274"/>
    </row>
    <row r="154" s="1" customFormat="1" ht="15" customHeight="1">
      <c r="B154" s="251"/>
      <c r="C154" s="278" t="s">
        <v>599</v>
      </c>
      <c r="D154" s="226"/>
      <c r="E154" s="226"/>
      <c r="F154" s="279" t="s">
        <v>600</v>
      </c>
      <c r="G154" s="226"/>
      <c r="H154" s="278" t="s">
        <v>634</v>
      </c>
      <c r="I154" s="278" t="s">
        <v>596</v>
      </c>
      <c r="J154" s="278">
        <v>50</v>
      </c>
      <c r="K154" s="274"/>
    </row>
    <row r="155" s="1" customFormat="1" ht="15" customHeight="1">
      <c r="B155" s="251"/>
      <c r="C155" s="278" t="s">
        <v>602</v>
      </c>
      <c r="D155" s="226"/>
      <c r="E155" s="226"/>
      <c r="F155" s="279" t="s">
        <v>594</v>
      </c>
      <c r="G155" s="226"/>
      <c r="H155" s="278" t="s">
        <v>634</v>
      </c>
      <c r="I155" s="278" t="s">
        <v>604</v>
      </c>
      <c r="J155" s="278"/>
      <c r="K155" s="274"/>
    </row>
    <row r="156" s="1" customFormat="1" ht="15" customHeight="1">
      <c r="B156" s="251"/>
      <c r="C156" s="278" t="s">
        <v>613</v>
      </c>
      <c r="D156" s="226"/>
      <c r="E156" s="226"/>
      <c r="F156" s="279" t="s">
        <v>600</v>
      </c>
      <c r="G156" s="226"/>
      <c r="H156" s="278" t="s">
        <v>634</v>
      </c>
      <c r="I156" s="278" t="s">
        <v>596</v>
      </c>
      <c r="J156" s="278">
        <v>50</v>
      </c>
      <c r="K156" s="274"/>
    </row>
    <row r="157" s="1" customFormat="1" ht="15" customHeight="1">
      <c r="B157" s="251"/>
      <c r="C157" s="278" t="s">
        <v>621</v>
      </c>
      <c r="D157" s="226"/>
      <c r="E157" s="226"/>
      <c r="F157" s="279" t="s">
        <v>600</v>
      </c>
      <c r="G157" s="226"/>
      <c r="H157" s="278" t="s">
        <v>634</v>
      </c>
      <c r="I157" s="278" t="s">
        <v>596</v>
      </c>
      <c r="J157" s="278">
        <v>50</v>
      </c>
      <c r="K157" s="274"/>
    </row>
    <row r="158" s="1" customFormat="1" ht="15" customHeight="1">
      <c r="B158" s="251"/>
      <c r="C158" s="278" t="s">
        <v>619</v>
      </c>
      <c r="D158" s="226"/>
      <c r="E158" s="226"/>
      <c r="F158" s="279" t="s">
        <v>600</v>
      </c>
      <c r="G158" s="226"/>
      <c r="H158" s="278" t="s">
        <v>634</v>
      </c>
      <c r="I158" s="278" t="s">
        <v>596</v>
      </c>
      <c r="J158" s="278">
        <v>50</v>
      </c>
      <c r="K158" s="274"/>
    </row>
    <row r="159" s="1" customFormat="1" ht="15" customHeight="1">
      <c r="B159" s="251"/>
      <c r="C159" s="278" t="s">
        <v>99</v>
      </c>
      <c r="D159" s="226"/>
      <c r="E159" s="226"/>
      <c r="F159" s="279" t="s">
        <v>594</v>
      </c>
      <c r="G159" s="226"/>
      <c r="H159" s="278" t="s">
        <v>656</v>
      </c>
      <c r="I159" s="278" t="s">
        <v>596</v>
      </c>
      <c r="J159" s="278" t="s">
        <v>657</v>
      </c>
      <c r="K159" s="274"/>
    </row>
    <row r="160" s="1" customFormat="1" ht="15" customHeight="1">
      <c r="B160" s="251"/>
      <c r="C160" s="278" t="s">
        <v>658</v>
      </c>
      <c r="D160" s="226"/>
      <c r="E160" s="226"/>
      <c r="F160" s="279" t="s">
        <v>594</v>
      </c>
      <c r="G160" s="226"/>
      <c r="H160" s="278" t="s">
        <v>659</v>
      </c>
      <c r="I160" s="278" t="s">
        <v>629</v>
      </c>
      <c r="J160" s="278"/>
      <c r="K160" s="274"/>
    </row>
    <row r="16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="1" customFormat="1" ht="18.75" customHeight="1"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</row>
    <row r="164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="1" customFormat="1" ht="45" customHeight="1">
      <c r="B165" s="216"/>
      <c r="C165" s="217" t="s">
        <v>660</v>
      </c>
      <c r="D165" s="217"/>
      <c r="E165" s="217"/>
      <c r="F165" s="217"/>
      <c r="G165" s="217"/>
      <c r="H165" s="217"/>
      <c r="I165" s="217"/>
      <c r="J165" s="217"/>
      <c r="K165" s="218"/>
    </row>
    <row r="166" s="1" customFormat="1" ht="17.25" customHeight="1">
      <c r="B166" s="216"/>
      <c r="C166" s="241" t="s">
        <v>588</v>
      </c>
      <c r="D166" s="241"/>
      <c r="E166" s="241"/>
      <c r="F166" s="241" t="s">
        <v>589</v>
      </c>
      <c r="G166" s="283"/>
      <c r="H166" s="284" t="s">
        <v>64</v>
      </c>
      <c r="I166" s="284" t="s">
        <v>67</v>
      </c>
      <c r="J166" s="241" t="s">
        <v>590</v>
      </c>
      <c r="K166" s="218"/>
    </row>
    <row r="167" s="1" customFormat="1" ht="17.25" customHeight="1">
      <c r="B167" s="219"/>
      <c r="C167" s="243" t="s">
        <v>591</v>
      </c>
      <c r="D167" s="243"/>
      <c r="E167" s="243"/>
      <c r="F167" s="244" t="s">
        <v>592</v>
      </c>
      <c r="G167" s="285"/>
      <c r="H167" s="286"/>
      <c r="I167" s="286"/>
      <c r="J167" s="243" t="s">
        <v>593</v>
      </c>
      <c r="K167" s="221"/>
    </row>
    <row r="168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="1" customFormat="1" ht="15" customHeight="1">
      <c r="B169" s="251"/>
      <c r="C169" s="226" t="s">
        <v>597</v>
      </c>
      <c r="D169" s="226"/>
      <c r="E169" s="226"/>
      <c r="F169" s="249" t="s">
        <v>594</v>
      </c>
      <c r="G169" s="226"/>
      <c r="H169" s="226" t="s">
        <v>634</v>
      </c>
      <c r="I169" s="226" t="s">
        <v>596</v>
      </c>
      <c r="J169" s="226">
        <v>120</v>
      </c>
      <c r="K169" s="274"/>
    </row>
    <row r="170" s="1" customFormat="1" ht="15" customHeight="1">
      <c r="B170" s="251"/>
      <c r="C170" s="226" t="s">
        <v>643</v>
      </c>
      <c r="D170" s="226"/>
      <c r="E170" s="226"/>
      <c r="F170" s="249" t="s">
        <v>594</v>
      </c>
      <c r="G170" s="226"/>
      <c r="H170" s="226" t="s">
        <v>644</v>
      </c>
      <c r="I170" s="226" t="s">
        <v>596</v>
      </c>
      <c r="J170" s="226" t="s">
        <v>645</v>
      </c>
      <c r="K170" s="274"/>
    </row>
    <row r="171" s="1" customFormat="1" ht="15" customHeight="1">
      <c r="B171" s="251"/>
      <c r="C171" s="226" t="s">
        <v>542</v>
      </c>
      <c r="D171" s="226"/>
      <c r="E171" s="226"/>
      <c r="F171" s="249" t="s">
        <v>594</v>
      </c>
      <c r="G171" s="226"/>
      <c r="H171" s="226" t="s">
        <v>661</v>
      </c>
      <c r="I171" s="226" t="s">
        <v>596</v>
      </c>
      <c r="J171" s="226" t="s">
        <v>645</v>
      </c>
      <c r="K171" s="274"/>
    </row>
    <row r="172" s="1" customFormat="1" ht="15" customHeight="1">
      <c r="B172" s="251"/>
      <c r="C172" s="226" t="s">
        <v>599</v>
      </c>
      <c r="D172" s="226"/>
      <c r="E172" s="226"/>
      <c r="F172" s="249" t="s">
        <v>600</v>
      </c>
      <c r="G172" s="226"/>
      <c r="H172" s="226" t="s">
        <v>661</v>
      </c>
      <c r="I172" s="226" t="s">
        <v>596</v>
      </c>
      <c r="J172" s="226">
        <v>50</v>
      </c>
      <c r="K172" s="274"/>
    </row>
    <row r="173" s="1" customFormat="1" ht="15" customHeight="1">
      <c r="B173" s="251"/>
      <c r="C173" s="226" t="s">
        <v>602</v>
      </c>
      <c r="D173" s="226"/>
      <c r="E173" s="226"/>
      <c r="F173" s="249" t="s">
        <v>594</v>
      </c>
      <c r="G173" s="226"/>
      <c r="H173" s="226" t="s">
        <v>661</v>
      </c>
      <c r="I173" s="226" t="s">
        <v>604</v>
      </c>
      <c r="J173" s="226"/>
      <c r="K173" s="274"/>
    </row>
    <row r="174" s="1" customFormat="1" ht="15" customHeight="1">
      <c r="B174" s="251"/>
      <c r="C174" s="226" t="s">
        <v>613</v>
      </c>
      <c r="D174" s="226"/>
      <c r="E174" s="226"/>
      <c r="F174" s="249" t="s">
        <v>600</v>
      </c>
      <c r="G174" s="226"/>
      <c r="H174" s="226" t="s">
        <v>661</v>
      </c>
      <c r="I174" s="226" t="s">
        <v>596</v>
      </c>
      <c r="J174" s="226">
        <v>50</v>
      </c>
      <c r="K174" s="274"/>
    </row>
    <row r="175" s="1" customFormat="1" ht="15" customHeight="1">
      <c r="B175" s="251"/>
      <c r="C175" s="226" t="s">
        <v>621</v>
      </c>
      <c r="D175" s="226"/>
      <c r="E175" s="226"/>
      <c r="F175" s="249" t="s">
        <v>600</v>
      </c>
      <c r="G175" s="226"/>
      <c r="H175" s="226" t="s">
        <v>661</v>
      </c>
      <c r="I175" s="226" t="s">
        <v>596</v>
      </c>
      <c r="J175" s="226">
        <v>50</v>
      </c>
      <c r="K175" s="274"/>
    </row>
    <row r="176" s="1" customFormat="1" ht="15" customHeight="1">
      <c r="B176" s="251"/>
      <c r="C176" s="226" t="s">
        <v>619</v>
      </c>
      <c r="D176" s="226"/>
      <c r="E176" s="226"/>
      <c r="F176" s="249" t="s">
        <v>600</v>
      </c>
      <c r="G176" s="226"/>
      <c r="H176" s="226" t="s">
        <v>661</v>
      </c>
      <c r="I176" s="226" t="s">
        <v>596</v>
      </c>
      <c r="J176" s="226">
        <v>50</v>
      </c>
      <c r="K176" s="274"/>
    </row>
    <row r="177" s="1" customFormat="1" ht="15" customHeight="1">
      <c r="B177" s="251"/>
      <c r="C177" s="226" t="s">
        <v>115</v>
      </c>
      <c r="D177" s="226"/>
      <c r="E177" s="226"/>
      <c r="F177" s="249" t="s">
        <v>594</v>
      </c>
      <c r="G177" s="226"/>
      <c r="H177" s="226" t="s">
        <v>662</v>
      </c>
      <c r="I177" s="226" t="s">
        <v>663</v>
      </c>
      <c r="J177" s="226"/>
      <c r="K177" s="274"/>
    </row>
    <row r="178" s="1" customFormat="1" ht="15" customHeight="1">
      <c r="B178" s="251"/>
      <c r="C178" s="226" t="s">
        <v>67</v>
      </c>
      <c r="D178" s="226"/>
      <c r="E178" s="226"/>
      <c r="F178" s="249" t="s">
        <v>594</v>
      </c>
      <c r="G178" s="226"/>
      <c r="H178" s="226" t="s">
        <v>664</v>
      </c>
      <c r="I178" s="226" t="s">
        <v>665</v>
      </c>
      <c r="J178" s="226">
        <v>1</v>
      </c>
      <c r="K178" s="274"/>
    </row>
    <row r="179" s="1" customFormat="1" ht="15" customHeight="1">
      <c r="B179" s="251"/>
      <c r="C179" s="226" t="s">
        <v>63</v>
      </c>
      <c r="D179" s="226"/>
      <c r="E179" s="226"/>
      <c r="F179" s="249" t="s">
        <v>594</v>
      </c>
      <c r="G179" s="226"/>
      <c r="H179" s="226" t="s">
        <v>666</v>
      </c>
      <c r="I179" s="226" t="s">
        <v>596</v>
      </c>
      <c r="J179" s="226">
        <v>20</v>
      </c>
      <c r="K179" s="274"/>
    </row>
    <row r="180" s="1" customFormat="1" ht="15" customHeight="1">
      <c r="B180" s="251"/>
      <c r="C180" s="226" t="s">
        <v>64</v>
      </c>
      <c r="D180" s="226"/>
      <c r="E180" s="226"/>
      <c r="F180" s="249" t="s">
        <v>594</v>
      </c>
      <c r="G180" s="226"/>
      <c r="H180" s="226" t="s">
        <v>667</v>
      </c>
      <c r="I180" s="226" t="s">
        <v>596</v>
      </c>
      <c r="J180" s="226">
        <v>255</v>
      </c>
      <c r="K180" s="274"/>
    </row>
    <row r="181" s="1" customFormat="1" ht="15" customHeight="1">
      <c r="B181" s="251"/>
      <c r="C181" s="226" t="s">
        <v>116</v>
      </c>
      <c r="D181" s="226"/>
      <c r="E181" s="226"/>
      <c r="F181" s="249" t="s">
        <v>594</v>
      </c>
      <c r="G181" s="226"/>
      <c r="H181" s="226" t="s">
        <v>558</v>
      </c>
      <c r="I181" s="226" t="s">
        <v>596</v>
      </c>
      <c r="J181" s="226">
        <v>10</v>
      </c>
      <c r="K181" s="274"/>
    </row>
    <row r="182" s="1" customFormat="1" ht="15" customHeight="1">
      <c r="B182" s="251"/>
      <c r="C182" s="226" t="s">
        <v>117</v>
      </c>
      <c r="D182" s="226"/>
      <c r="E182" s="226"/>
      <c r="F182" s="249" t="s">
        <v>594</v>
      </c>
      <c r="G182" s="226"/>
      <c r="H182" s="226" t="s">
        <v>668</v>
      </c>
      <c r="I182" s="226" t="s">
        <v>629</v>
      </c>
      <c r="J182" s="226"/>
      <c r="K182" s="274"/>
    </row>
    <row r="183" s="1" customFormat="1" ht="15" customHeight="1">
      <c r="B183" s="251"/>
      <c r="C183" s="226" t="s">
        <v>669</v>
      </c>
      <c r="D183" s="226"/>
      <c r="E183" s="226"/>
      <c r="F183" s="249" t="s">
        <v>594</v>
      </c>
      <c r="G183" s="226"/>
      <c r="H183" s="226" t="s">
        <v>670</v>
      </c>
      <c r="I183" s="226" t="s">
        <v>629</v>
      </c>
      <c r="J183" s="226"/>
      <c r="K183" s="274"/>
    </row>
    <row r="184" s="1" customFormat="1" ht="15" customHeight="1">
      <c r="B184" s="251"/>
      <c r="C184" s="226" t="s">
        <v>658</v>
      </c>
      <c r="D184" s="226"/>
      <c r="E184" s="226"/>
      <c r="F184" s="249" t="s">
        <v>594</v>
      </c>
      <c r="G184" s="226"/>
      <c r="H184" s="226" t="s">
        <v>671</v>
      </c>
      <c r="I184" s="226" t="s">
        <v>629</v>
      </c>
      <c r="J184" s="226"/>
      <c r="K184" s="274"/>
    </row>
    <row r="185" s="1" customFormat="1" ht="15" customHeight="1">
      <c r="B185" s="251"/>
      <c r="C185" s="226" t="s">
        <v>119</v>
      </c>
      <c r="D185" s="226"/>
      <c r="E185" s="226"/>
      <c r="F185" s="249" t="s">
        <v>600</v>
      </c>
      <c r="G185" s="226"/>
      <c r="H185" s="226" t="s">
        <v>672</v>
      </c>
      <c r="I185" s="226" t="s">
        <v>596</v>
      </c>
      <c r="J185" s="226">
        <v>50</v>
      </c>
      <c r="K185" s="274"/>
    </row>
    <row r="186" s="1" customFormat="1" ht="15" customHeight="1">
      <c r="B186" s="251"/>
      <c r="C186" s="226" t="s">
        <v>673</v>
      </c>
      <c r="D186" s="226"/>
      <c r="E186" s="226"/>
      <c r="F186" s="249" t="s">
        <v>600</v>
      </c>
      <c r="G186" s="226"/>
      <c r="H186" s="226" t="s">
        <v>674</v>
      </c>
      <c r="I186" s="226" t="s">
        <v>675</v>
      </c>
      <c r="J186" s="226"/>
      <c r="K186" s="274"/>
    </row>
    <row r="187" s="1" customFormat="1" ht="15" customHeight="1">
      <c r="B187" s="251"/>
      <c r="C187" s="226" t="s">
        <v>676</v>
      </c>
      <c r="D187" s="226"/>
      <c r="E187" s="226"/>
      <c r="F187" s="249" t="s">
        <v>600</v>
      </c>
      <c r="G187" s="226"/>
      <c r="H187" s="226" t="s">
        <v>677</v>
      </c>
      <c r="I187" s="226" t="s">
        <v>675</v>
      </c>
      <c r="J187" s="226"/>
      <c r="K187" s="274"/>
    </row>
    <row r="188" s="1" customFormat="1" ht="15" customHeight="1">
      <c r="B188" s="251"/>
      <c r="C188" s="226" t="s">
        <v>678</v>
      </c>
      <c r="D188" s="226"/>
      <c r="E188" s="226"/>
      <c r="F188" s="249" t="s">
        <v>600</v>
      </c>
      <c r="G188" s="226"/>
      <c r="H188" s="226" t="s">
        <v>679</v>
      </c>
      <c r="I188" s="226" t="s">
        <v>675</v>
      </c>
      <c r="J188" s="226"/>
      <c r="K188" s="274"/>
    </row>
    <row r="189" s="1" customFormat="1" ht="15" customHeight="1">
      <c r="B189" s="251"/>
      <c r="C189" s="287" t="s">
        <v>680</v>
      </c>
      <c r="D189" s="226"/>
      <c r="E189" s="226"/>
      <c r="F189" s="249" t="s">
        <v>600</v>
      </c>
      <c r="G189" s="226"/>
      <c r="H189" s="226" t="s">
        <v>681</v>
      </c>
      <c r="I189" s="226" t="s">
        <v>682</v>
      </c>
      <c r="J189" s="288" t="s">
        <v>683</v>
      </c>
      <c r="K189" s="274"/>
    </row>
    <row r="190" s="1" customFormat="1" ht="15" customHeight="1">
      <c r="B190" s="251"/>
      <c r="C190" s="287" t="s">
        <v>52</v>
      </c>
      <c r="D190" s="226"/>
      <c r="E190" s="226"/>
      <c r="F190" s="249" t="s">
        <v>594</v>
      </c>
      <c r="G190" s="226"/>
      <c r="H190" s="223" t="s">
        <v>684</v>
      </c>
      <c r="I190" s="226" t="s">
        <v>685</v>
      </c>
      <c r="J190" s="226"/>
      <c r="K190" s="274"/>
    </row>
    <row r="191" s="1" customFormat="1" ht="15" customHeight="1">
      <c r="B191" s="251"/>
      <c r="C191" s="287" t="s">
        <v>686</v>
      </c>
      <c r="D191" s="226"/>
      <c r="E191" s="226"/>
      <c r="F191" s="249" t="s">
        <v>594</v>
      </c>
      <c r="G191" s="226"/>
      <c r="H191" s="226" t="s">
        <v>687</v>
      </c>
      <c r="I191" s="226" t="s">
        <v>629</v>
      </c>
      <c r="J191" s="226"/>
      <c r="K191" s="274"/>
    </row>
    <row r="192" s="1" customFormat="1" ht="15" customHeight="1">
      <c r="B192" s="251"/>
      <c r="C192" s="287" t="s">
        <v>688</v>
      </c>
      <c r="D192" s="226"/>
      <c r="E192" s="226"/>
      <c r="F192" s="249" t="s">
        <v>594</v>
      </c>
      <c r="G192" s="226"/>
      <c r="H192" s="226" t="s">
        <v>689</v>
      </c>
      <c r="I192" s="226" t="s">
        <v>629</v>
      </c>
      <c r="J192" s="226"/>
      <c r="K192" s="274"/>
    </row>
    <row r="193" s="1" customFormat="1" ht="15" customHeight="1">
      <c r="B193" s="251"/>
      <c r="C193" s="287" t="s">
        <v>690</v>
      </c>
      <c r="D193" s="226"/>
      <c r="E193" s="226"/>
      <c r="F193" s="249" t="s">
        <v>600</v>
      </c>
      <c r="G193" s="226"/>
      <c r="H193" s="226" t="s">
        <v>691</v>
      </c>
      <c r="I193" s="226" t="s">
        <v>629</v>
      </c>
      <c r="J193" s="226"/>
      <c r="K193" s="274"/>
    </row>
    <row r="194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="1" customFormat="1" ht="18.75" customHeight="1">
      <c r="B197" s="234"/>
      <c r="C197" s="234"/>
      <c r="D197" s="234"/>
      <c r="E197" s="234"/>
      <c r="F197" s="234"/>
      <c r="G197" s="234"/>
      <c r="H197" s="234"/>
      <c r="I197" s="234"/>
      <c r="J197" s="234"/>
      <c r="K197" s="234"/>
    </row>
    <row r="198" s="1" customFormat="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="1" customFormat="1" ht="21">
      <c r="B199" s="216"/>
      <c r="C199" s="217" t="s">
        <v>692</v>
      </c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5.5" customHeight="1">
      <c r="B200" s="216"/>
      <c r="C200" s="290" t="s">
        <v>693</v>
      </c>
      <c r="D200" s="290"/>
      <c r="E200" s="290"/>
      <c r="F200" s="290" t="s">
        <v>694</v>
      </c>
      <c r="G200" s="291"/>
      <c r="H200" s="290" t="s">
        <v>695</v>
      </c>
      <c r="I200" s="290"/>
      <c r="J200" s="290"/>
      <c r="K200" s="218"/>
    </row>
    <row r="20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="1" customFormat="1" ht="15" customHeight="1">
      <c r="B202" s="251"/>
      <c r="C202" s="226" t="s">
        <v>685</v>
      </c>
      <c r="D202" s="226"/>
      <c r="E202" s="226"/>
      <c r="F202" s="249" t="s">
        <v>53</v>
      </c>
      <c r="G202" s="226"/>
      <c r="H202" s="226" t="s">
        <v>696</v>
      </c>
      <c r="I202" s="226"/>
      <c r="J202" s="226"/>
      <c r="K202" s="274"/>
    </row>
    <row r="203" s="1" customFormat="1" ht="15" customHeight="1">
      <c r="B203" s="251"/>
      <c r="C203" s="226"/>
      <c r="D203" s="226"/>
      <c r="E203" s="226"/>
      <c r="F203" s="249" t="s">
        <v>54</v>
      </c>
      <c r="G203" s="226"/>
      <c r="H203" s="226" t="s">
        <v>697</v>
      </c>
      <c r="I203" s="226"/>
      <c r="J203" s="226"/>
      <c r="K203" s="274"/>
    </row>
    <row r="204" s="1" customFormat="1" ht="15" customHeight="1">
      <c r="B204" s="251"/>
      <c r="C204" s="226"/>
      <c r="D204" s="226"/>
      <c r="E204" s="226"/>
      <c r="F204" s="249" t="s">
        <v>57</v>
      </c>
      <c r="G204" s="226"/>
      <c r="H204" s="226" t="s">
        <v>698</v>
      </c>
      <c r="I204" s="226"/>
      <c r="J204" s="226"/>
      <c r="K204" s="274"/>
    </row>
    <row r="205" s="1" customFormat="1" ht="15" customHeight="1">
      <c r="B205" s="251"/>
      <c r="C205" s="226"/>
      <c r="D205" s="226"/>
      <c r="E205" s="226"/>
      <c r="F205" s="249" t="s">
        <v>55</v>
      </c>
      <c r="G205" s="226"/>
      <c r="H205" s="226" t="s">
        <v>699</v>
      </c>
      <c r="I205" s="226"/>
      <c r="J205" s="226"/>
      <c r="K205" s="274"/>
    </row>
    <row r="206" s="1" customFormat="1" ht="15" customHeight="1">
      <c r="B206" s="251"/>
      <c r="C206" s="226"/>
      <c r="D206" s="226"/>
      <c r="E206" s="226"/>
      <c r="F206" s="249" t="s">
        <v>56</v>
      </c>
      <c r="G206" s="226"/>
      <c r="H206" s="226" t="s">
        <v>700</v>
      </c>
      <c r="I206" s="226"/>
      <c r="J206" s="226"/>
      <c r="K206" s="274"/>
    </row>
    <row r="207" s="1" customFormat="1" ht="15" customHeight="1">
      <c r="B207" s="251"/>
      <c r="C207" s="226"/>
      <c r="D207" s="226"/>
      <c r="E207" s="226"/>
      <c r="F207" s="249"/>
      <c r="G207" s="226"/>
      <c r="H207" s="226"/>
      <c r="I207" s="226"/>
      <c r="J207" s="226"/>
      <c r="K207" s="274"/>
    </row>
    <row r="208" s="1" customFormat="1" ht="15" customHeight="1">
      <c r="B208" s="251"/>
      <c r="C208" s="226" t="s">
        <v>641</v>
      </c>
      <c r="D208" s="226"/>
      <c r="E208" s="226"/>
      <c r="F208" s="249" t="s">
        <v>89</v>
      </c>
      <c r="G208" s="226"/>
      <c r="H208" s="226" t="s">
        <v>701</v>
      </c>
      <c r="I208" s="226"/>
      <c r="J208" s="226"/>
      <c r="K208" s="274"/>
    </row>
    <row r="209" s="1" customFormat="1" ht="15" customHeight="1">
      <c r="B209" s="251"/>
      <c r="C209" s="226"/>
      <c r="D209" s="226"/>
      <c r="E209" s="226"/>
      <c r="F209" s="249" t="s">
        <v>536</v>
      </c>
      <c r="G209" s="226"/>
      <c r="H209" s="226" t="s">
        <v>537</v>
      </c>
      <c r="I209" s="226"/>
      <c r="J209" s="226"/>
      <c r="K209" s="274"/>
    </row>
    <row r="210" s="1" customFormat="1" ht="15" customHeight="1">
      <c r="B210" s="251"/>
      <c r="C210" s="226"/>
      <c r="D210" s="226"/>
      <c r="E210" s="226"/>
      <c r="F210" s="249" t="s">
        <v>534</v>
      </c>
      <c r="G210" s="226"/>
      <c r="H210" s="226" t="s">
        <v>702</v>
      </c>
      <c r="I210" s="226"/>
      <c r="J210" s="226"/>
      <c r="K210" s="274"/>
    </row>
    <row r="211" s="1" customFormat="1" ht="15" customHeight="1">
      <c r="B211" s="292"/>
      <c r="C211" s="226"/>
      <c r="D211" s="226"/>
      <c r="E211" s="226"/>
      <c r="F211" s="249" t="s">
        <v>538</v>
      </c>
      <c r="G211" s="287"/>
      <c r="H211" s="278" t="s">
        <v>539</v>
      </c>
      <c r="I211" s="278"/>
      <c r="J211" s="278"/>
      <c r="K211" s="293"/>
    </row>
    <row r="212" s="1" customFormat="1" ht="15" customHeight="1">
      <c r="B212" s="292"/>
      <c r="C212" s="226"/>
      <c r="D212" s="226"/>
      <c r="E212" s="226"/>
      <c r="F212" s="249" t="s">
        <v>540</v>
      </c>
      <c r="G212" s="287"/>
      <c r="H212" s="278" t="s">
        <v>388</v>
      </c>
      <c r="I212" s="278"/>
      <c r="J212" s="278"/>
      <c r="K212" s="293"/>
    </row>
    <row r="213" s="1" customFormat="1" ht="15" customHeight="1">
      <c r="B213" s="292"/>
      <c r="C213" s="226"/>
      <c r="D213" s="226"/>
      <c r="E213" s="226"/>
      <c r="F213" s="249"/>
      <c r="G213" s="287"/>
      <c r="H213" s="278"/>
      <c r="I213" s="278"/>
      <c r="J213" s="278"/>
      <c r="K213" s="293"/>
    </row>
    <row r="214" s="1" customFormat="1" ht="15" customHeight="1">
      <c r="B214" s="292"/>
      <c r="C214" s="226" t="s">
        <v>665</v>
      </c>
      <c r="D214" s="226"/>
      <c r="E214" s="226"/>
      <c r="F214" s="249">
        <v>1</v>
      </c>
      <c r="G214" s="287"/>
      <c r="H214" s="278" t="s">
        <v>703</v>
      </c>
      <c r="I214" s="278"/>
      <c r="J214" s="278"/>
      <c r="K214" s="293"/>
    </row>
    <row r="215" s="1" customFormat="1" ht="15" customHeight="1">
      <c r="B215" s="292"/>
      <c r="C215" s="226"/>
      <c r="D215" s="226"/>
      <c r="E215" s="226"/>
      <c r="F215" s="249">
        <v>2</v>
      </c>
      <c r="G215" s="287"/>
      <c r="H215" s="278" t="s">
        <v>704</v>
      </c>
      <c r="I215" s="278"/>
      <c r="J215" s="278"/>
      <c r="K215" s="293"/>
    </row>
    <row r="216" s="1" customFormat="1" ht="15" customHeight="1">
      <c r="B216" s="292"/>
      <c r="C216" s="226"/>
      <c r="D216" s="226"/>
      <c r="E216" s="226"/>
      <c r="F216" s="249">
        <v>3</v>
      </c>
      <c r="G216" s="287"/>
      <c r="H216" s="278" t="s">
        <v>705</v>
      </c>
      <c r="I216" s="278"/>
      <c r="J216" s="278"/>
      <c r="K216" s="293"/>
    </row>
    <row r="217" s="1" customFormat="1" ht="15" customHeight="1">
      <c r="B217" s="292"/>
      <c r="C217" s="226"/>
      <c r="D217" s="226"/>
      <c r="E217" s="226"/>
      <c r="F217" s="249">
        <v>4</v>
      </c>
      <c r="G217" s="287"/>
      <c r="H217" s="278" t="s">
        <v>706</v>
      </c>
      <c r="I217" s="278"/>
      <c r="J217" s="278"/>
      <c r="K217" s="293"/>
    </row>
    <row r="218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DESKTOP-6U881LI\DELL</dc:creator>
  <cp:lastModifiedBy>DESKTOP-6U881LI\DELL</cp:lastModifiedBy>
  <dcterms:created xsi:type="dcterms:W3CDTF">2021-09-21T08:32:19Z</dcterms:created>
  <dcterms:modified xsi:type="dcterms:W3CDTF">2021-09-21T08:32:23Z</dcterms:modified>
</cp:coreProperties>
</file>